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" windowWidth="15195" windowHeight="8190"/>
  </bookViews>
  <sheets>
    <sheet name="Κατανομη Α΄Κυκλου Προσφυγικο" sheetId="1" r:id="rId1"/>
    <sheet name="Φύλλο2" sheetId="2" r:id="rId2"/>
    <sheet name="Φύλλο3" sheetId="3" r:id="rId3"/>
  </sheets>
  <calcPr calcId="125725"/>
</workbook>
</file>

<file path=xl/calcChain.xml><?xml version="1.0" encoding="utf-8"?>
<calcChain xmlns="http://schemas.openxmlformats.org/spreadsheetml/2006/main">
  <c r="N6" i="1"/>
  <c r="S6"/>
  <c r="S5"/>
  <c r="P6"/>
  <c r="P5"/>
  <c r="O6"/>
  <c r="O5"/>
  <c r="N18"/>
  <c r="C18"/>
  <c r="C6"/>
  <c r="C7"/>
  <c r="C8"/>
  <c r="C9"/>
  <c r="C10"/>
  <c r="C11"/>
  <c r="C12"/>
  <c r="C13"/>
  <c r="C14"/>
  <c r="C15"/>
  <c r="C16"/>
  <c r="C17"/>
  <c r="C19"/>
  <c r="C5"/>
  <c r="X21"/>
  <c r="T21"/>
  <c r="C20" l="1"/>
  <c r="K20"/>
  <c r="J20"/>
  <c r="H20"/>
  <c r="G20"/>
  <c r="E20"/>
  <c r="N19"/>
  <c r="R18"/>
  <c r="O18"/>
  <c r="I18"/>
  <c r="O17"/>
  <c r="N17"/>
  <c r="I17"/>
  <c r="R16"/>
  <c r="P16"/>
  <c r="O16"/>
  <c r="N16"/>
  <c r="I16"/>
  <c r="R15"/>
  <c r="N15"/>
  <c r="O14"/>
  <c r="N14"/>
  <c r="O13"/>
  <c r="N13"/>
  <c r="O12"/>
  <c r="N12"/>
  <c r="R11"/>
  <c r="N11"/>
  <c r="D20"/>
  <c r="P10"/>
  <c r="O10"/>
  <c r="N10"/>
  <c r="I6"/>
  <c r="S20"/>
  <c r="R5"/>
  <c r="P20"/>
  <c r="O20"/>
  <c r="N20"/>
  <c r="I5"/>
  <c r="I20" s="1"/>
  <c r="I21" s="1"/>
  <c r="N21" l="1"/>
  <c r="R20"/>
  <c r="F10"/>
  <c r="F8"/>
  <c r="F9"/>
  <c r="F7"/>
  <c r="R21"/>
  <c r="C21" l="1"/>
  <c r="F20"/>
  <c r="D21" l="1"/>
  <c r="B27"/>
</calcChain>
</file>

<file path=xl/sharedStrings.xml><?xml version="1.0" encoding="utf-8"?>
<sst xmlns="http://schemas.openxmlformats.org/spreadsheetml/2006/main" count="73" uniqueCount="63">
  <si>
    <t>Περιφέρεια Αττικής</t>
  </si>
  <si>
    <t>Περιφέρεια Κεντρικής Μακεδονίας</t>
  </si>
  <si>
    <t>ΠΕΡΙΦΕΡΕΙΑ ΒΟΡΕΙΟΥ ΑΙΓΑΙΟΥ</t>
  </si>
  <si>
    <t xml:space="preserve">ΠΕΡΙΦΕΡΕΙΑ ΝΟΤΙΟΥ ΑΙΓΑΙΟΥ </t>
  </si>
  <si>
    <t>ΕΙΔΙΚΟΤΗΤΕΣ</t>
  </si>
  <si>
    <t>Εκπαιδευτικό Επίπεδο</t>
  </si>
  <si>
    <t>ΣΥΝΟΛΟ</t>
  </si>
  <si>
    <t>Δήμος Περάματος</t>
  </si>
  <si>
    <t>Αθήνα</t>
  </si>
  <si>
    <t>Ωρωπός</t>
  </si>
  <si>
    <t>Λαύριο</t>
  </si>
  <si>
    <t>Δήμος Δέλτα</t>
  </si>
  <si>
    <t>Δήμος Κιλκίς</t>
  </si>
  <si>
    <t>Δήμος Παιονίας</t>
  </si>
  <si>
    <t>Γιαννιτσά</t>
  </si>
  <si>
    <t>Κατερίνη</t>
  </si>
  <si>
    <t>Λέσβος</t>
  </si>
  <si>
    <t>Σάμος</t>
  </si>
  <si>
    <t>Χίος</t>
  </si>
  <si>
    <t>Οινούσσες</t>
  </si>
  <si>
    <t>Λέρος</t>
  </si>
  <si>
    <t>Κως</t>
  </si>
  <si>
    <t xml:space="preserve">Διοικητικού/Διοικητικού - Οικονομικού/ Διοικητικού - Λογιστικού / Διοικητικών Γραμματέων </t>
  </si>
  <si>
    <t>ΠΕ</t>
  </si>
  <si>
    <t>ΔΕ</t>
  </si>
  <si>
    <t>Οδηγοί</t>
  </si>
  <si>
    <t xml:space="preserve"> Γενικών καθηκόντων</t>
  </si>
  <si>
    <t>Ψυχολόγοι</t>
  </si>
  <si>
    <t>Κοινωνικοί λειτουργοί</t>
  </si>
  <si>
    <t>ΠΕ/ΤΕ</t>
  </si>
  <si>
    <t>Νοσηλευτές</t>
  </si>
  <si>
    <t>ΤΕ/ΔΕ</t>
  </si>
  <si>
    <t>Δάσκαλοι / Νηπιαγωγοί / Βρεφονηπιοκόμοι</t>
  </si>
  <si>
    <t>ΠΕ/ΔΕ/ΤΕ</t>
  </si>
  <si>
    <t>Ηλεκτρολόγοι</t>
  </si>
  <si>
    <t>Υδραυλικοί</t>
  </si>
  <si>
    <t>Βοηθητικό Προσωπικό Καθαριότητας</t>
  </si>
  <si>
    <t>ΥΕ</t>
  </si>
  <si>
    <t>Βοηθητικό Φυλακτικό Προσωπικό</t>
  </si>
  <si>
    <t>Πολιτικών Μηχανικών</t>
  </si>
  <si>
    <t xml:space="preserve">ΠΕ </t>
  </si>
  <si>
    <t>Τοπογράφων Μηχανικών</t>
  </si>
  <si>
    <t xml:space="preserve">Οικοδόμων </t>
  </si>
  <si>
    <t>HOT SPOTS</t>
  </si>
  <si>
    <t>ΠΕΡΙΦΕΡΕΙΑ ΣΤΕΡΕΑΣ ΕΛΛΑΔΑΣ</t>
  </si>
  <si>
    <t>ΠΕΡΙΦΕΡΕΙΑ ΘΕΣΣΑΛΙΑΣ</t>
  </si>
  <si>
    <t>ΠΕΡΙΦΕΡΕΙΑ ΑΝΑΤΟΛΙΚΗΣ ΜΑΚΕΔΟΝΙΑΣ-ΘΡΑΚΗΣ</t>
  </si>
  <si>
    <t>ΠΕΡΙΦΕΡΕΙΑ ΗΠΕΙΡΟΥ</t>
  </si>
  <si>
    <t>Χαλκίδα</t>
  </si>
  <si>
    <t>Λαμία</t>
  </si>
  <si>
    <t>Λάρισα</t>
  </si>
  <si>
    <t>Δράμα</t>
  </si>
  <si>
    <t>Δολιανά</t>
  </si>
  <si>
    <t>Ζηρός</t>
  </si>
  <si>
    <t>Ιωάννινα</t>
  </si>
  <si>
    <t>Κόνιτσα</t>
  </si>
  <si>
    <t>Συνολο 1</t>
  </si>
  <si>
    <t>Συνολο 2</t>
  </si>
  <si>
    <t>Ά ΦΑΣΗ ΠΡΩΤΟΥ ΚΥΚΛΟΥ</t>
  </si>
  <si>
    <t>ΣΥΝΟΛΟ ΩΦΕΛΟΥΜΕΝΩΝ ΠΡΩΤΟΥ ΚΥΚΛΟΥ</t>
  </si>
  <si>
    <t>ΣΥΝΟΛΟ ΩΦΕΛΟΥΜΕΝΩΝ ΔΕΥΤΕΡΟΥ ΚΥΚΛΟΥ</t>
  </si>
  <si>
    <t>ΣΥΝΟΛΟ ΔΥΟ ΚΥΚΛΩΝ</t>
  </si>
  <si>
    <t xml:space="preserve">Χαιδάρι 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</si>
</sst>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sz val="11"/>
      <color rgb="FF006100"/>
      <name val="Calibri"/>
      <family val="2"/>
      <charset val="161"/>
      <scheme val="minor"/>
    </font>
    <font>
      <b/>
      <sz val="11"/>
      <color rgb="FF3F3F3F"/>
      <name val="Calibri"/>
      <family val="2"/>
      <charset val="161"/>
      <scheme val="minor"/>
    </font>
    <font>
      <b/>
      <sz val="11"/>
      <color theme="0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sz val="11"/>
      <color rgb="FF000000"/>
      <name val="Verdana"/>
      <family val="2"/>
      <charset val="161"/>
    </font>
    <font>
      <b/>
      <sz val="11"/>
      <name val="Verdana"/>
      <family val="2"/>
      <charset val="161"/>
    </font>
    <font>
      <b/>
      <sz val="12"/>
      <name val="Verdana"/>
      <family val="2"/>
      <charset val="161"/>
    </font>
    <font>
      <b/>
      <sz val="11"/>
      <color rgb="FF333333"/>
      <name val="Verdana"/>
      <family val="2"/>
      <charset val="161"/>
    </font>
    <font>
      <b/>
      <i/>
      <sz val="11"/>
      <name val="Verdana"/>
      <family val="2"/>
      <charset val="161"/>
    </font>
    <font>
      <b/>
      <sz val="14"/>
      <color rgb="FF006100"/>
      <name val="Calibri"/>
      <family val="2"/>
      <charset val="161"/>
      <scheme val="minor"/>
    </font>
    <font>
      <sz val="11"/>
      <name val="Calibri"/>
      <family val="2"/>
      <charset val="161"/>
      <scheme val="minor"/>
    </font>
    <font>
      <sz val="14"/>
      <color theme="1"/>
      <name val="Calibri"/>
      <family val="2"/>
      <charset val="161"/>
      <scheme val="minor"/>
    </font>
    <font>
      <b/>
      <sz val="16"/>
      <color theme="0"/>
      <name val="Calibri"/>
      <family val="2"/>
      <charset val="161"/>
      <scheme val="minor"/>
    </font>
    <font>
      <b/>
      <sz val="14"/>
      <name val="Calibri"/>
      <family val="2"/>
      <charset val="161"/>
      <scheme val="minor"/>
    </font>
    <font>
      <b/>
      <sz val="14"/>
      <color rgb="FF3F3F3F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</fonts>
  <fills count="2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5" tint="0.39997558519241921"/>
        <bgColor rgb="FF000000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-0.249977111117893"/>
        <bgColor rgb="FF000000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00CCFF"/>
        <bgColor rgb="FF000000"/>
      </patternFill>
    </fill>
    <fill>
      <patternFill patternType="solid">
        <fgColor rgb="FF33CCCC"/>
        <bgColor rgb="FF000000"/>
      </patternFill>
    </fill>
    <fill>
      <patternFill patternType="solid">
        <fgColor rgb="FFC0C0C0"/>
        <bgColor rgb="FF000000"/>
      </patternFill>
    </fill>
    <fill>
      <patternFill patternType="solid">
        <fgColor theme="5" tint="0.59999389629810485"/>
        <bgColor rgb="FF000000"/>
      </patternFill>
    </fill>
    <fill>
      <patternFill patternType="solid">
        <fgColor theme="9" tint="0.39997558519241921"/>
        <bgColor rgb="FF000000"/>
      </patternFill>
    </fill>
    <fill>
      <patternFill patternType="solid">
        <fgColor rgb="FFCCFFFF"/>
        <bgColor rgb="FF000000"/>
      </patternFill>
    </fill>
    <fill>
      <patternFill patternType="solid">
        <fgColor rgb="FFCCFFCC"/>
        <bgColor rgb="FF000000"/>
      </patternFill>
    </fill>
    <fill>
      <patternFill patternType="solid">
        <fgColor theme="5" tint="0.79998168889431442"/>
        <bgColor rgb="FF000000"/>
      </patternFill>
    </fill>
    <fill>
      <patternFill patternType="solid">
        <fgColor theme="9" tint="0.59999389629810485"/>
        <bgColor rgb="FF000000"/>
      </patternFill>
    </fill>
    <fill>
      <patternFill patternType="solid">
        <fgColor rgb="FFFF99CC"/>
        <bgColor rgb="FF000000"/>
      </patternFill>
    </fill>
    <fill>
      <patternFill patternType="solid">
        <fgColor rgb="FFFFCC99"/>
        <bgColor rgb="FF000000"/>
      </patternFill>
    </fill>
    <fill>
      <patternFill patternType="solid">
        <fgColor theme="8" tint="0.59999389629810485"/>
        <bgColor indexed="65"/>
      </patternFill>
    </fill>
  </fills>
  <borders count="51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333333"/>
      </left>
      <right style="thin">
        <color rgb="FF333333"/>
      </right>
      <top/>
      <bottom style="thin">
        <color rgb="FF333333"/>
      </bottom>
      <diagonal/>
    </border>
    <border>
      <left style="thin">
        <color rgb="FF333333"/>
      </left>
      <right/>
      <top/>
      <bottom style="thin">
        <color rgb="FF333333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rgb="FF33333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thin">
        <color rgb="FF3F3F3F"/>
      </left>
      <right style="thin">
        <color rgb="FF3F3F3F"/>
      </right>
      <top/>
      <bottom style="thin">
        <color rgb="FF3F3F3F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/>
      <diagonal/>
    </border>
    <border>
      <left style="double">
        <color rgb="FF333333"/>
      </left>
      <right/>
      <top style="double">
        <color rgb="FF333333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rgb="FF333333"/>
      </right>
      <top style="medium">
        <color indexed="64"/>
      </top>
      <bottom style="medium">
        <color indexed="64"/>
      </bottom>
      <diagonal/>
    </border>
    <border>
      <left style="double">
        <color rgb="FF333333"/>
      </left>
      <right/>
      <top style="medium">
        <color indexed="64"/>
      </top>
      <bottom style="medium">
        <color indexed="64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B2B2B2"/>
      </left>
      <right style="thin">
        <color rgb="FFB2B2B2"/>
      </right>
      <top/>
      <bottom style="thin">
        <color rgb="FFB2B2B2"/>
      </bottom>
      <diagonal/>
    </border>
    <border>
      <left/>
      <right style="double">
        <color rgb="FF333333"/>
      </right>
      <top style="double">
        <color rgb="FF333333"/>
      </top>
      <bottom/>
      <diagonal/>
    </border>
    <border>
      <left/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 style="medium">
        <color indexed="64"/>
      </left>
      <right style="thin">
        <color rgb="FF333333"/>
      </right>
      <top/>
      <bottom style="thin">
        <color rgb="FF333333"/>
      </bottom>
      <diagonal/>
    </border>
    <border>
      <left style="thin">
        <color rgb="FF333333"/>
      </left>
      <right style="medium">
        <color indexed="64"/>
      </right>
      <top/>
      <bottom style="thin">
        <color rgb="FF333333"/>
      </bottom>
      <diagonal/>
    </border>
    <border>
      <left style="medium">
        <color indexed="64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 style="medium">
        <color indexed="64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 style="double">
        <color rgb="FF333333"/>
      </right>
      <top style="double">
        <color rgb="FF333333"/>
      </top>
      <bottom/>
      <diagonal/>
    </border>
    <border>
      <left style="double">
        <color rgb="FF333333"/>
      </left>
      <right style="medium">
        <color indexed="64"/>
      </right>
      <top style="double">
        <color rgb="FF333333"/>
      </top>
      <bottom/>
      <diagonal/>
    </border>
    <border>
      <left style="thin">
        <color rgb="FF333333"/>
      </left>
      <right style="thin">
        <color rgb="FF333333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B2B2B2"/>
      </left>
      <right/>
      <top/>
      <bottom/>
      <diagonal/>
    </border>
    <border>
      <left style="double">
        <color rgb="FF3F3F3F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rgb="FF333333"/>
      </top>
      <bottom style="thin">
        <color rgb="FF333333"/>
      </bottom>
      <diagonal/>
    </border>
    <border>
      <left/>
      <right style="medium">
        <color indexed="64"/>
      </right>
      <top style="thin">
        <color rgb="FF333333"/>
      </top>
      <bottom style="thin">
        <color rgb="FF333333"/>
      </bottom>
      <diagonal/>
    </border>
    <border>
      <left/>
      <right/>
      <top style="thin">
        <color rgb="FF333333"/>
      </top>
      <bottom style="thin">
        <color rgb="FF333333"/>
      </bottom>
      <diagonal/>
    </border>
    <border>
      <left style="medium">
        <color indexed="64"/>
      </left>
      <right style="double">
        <color rgb="FF3F3F3F"/>
      </right>
      <top/>
      <bottom/>
      <diagonal/>
    </border>
    <border>
      <left style="double">
        <color rgb="FF3F3F3F"/>
      </left>
      <right style="medium">
        <color indexed="64"/>
      </right>
      <top/>
      <bottom/>
      <diagonal/>
    </border>
  </borders>
  <cellStyleXfs count="11">
    <xf numFmtId="0" fontId="0" fillId="0" borderId="0"/>
    <xf numFmtId="0" fontId="2" fillId="2" borderId="0" applyNumberFormat="0" applyBorder="0" applyAlignment="0" applyProtection="0"/>
    <xf numFmtId="0" fontId="3" fillId="3" borderId="1" applyNumberFormat="0" applyAlignment="0" applyProtection="0"/>
    <xf numFmtId="0" fontId="4" fillId="4" borderId="2" applyNumberFormat="0" applyAlignment="0" applyProtection="0"/>
    <xf numFmtId="0" fontId="1" fillId="5" borderId="3" applyNumberFormat="0" applyFont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26" borderId="0" applyNumberFormat="0" applyBorder="0" applyAlignment="0" applyProtection="0"/>
  </cellStyleXfs>
  <cellXfs count="168">
    <xf numFmtId="0" fontId="0" fillId="0" borderId="0" xfId="0"/>
    <xf numFmtId="0" fontId="6" fillId="0" borderId="0" xfId="0" applyFont="1" applyFill="1" applyBorder="1" applyAlignment="1">
      <alignment horizontal="center" vertical="center" wrapText="1"/>
    </xf>
    <xf numFmtId="0" fontId="7" fillId="17" borderId="2" xfId="3" applyFont="1" applyFill="1" applyBorder="1" applyAlignment="1">
      <alignment horizontal="center" vertical="center" wrapText="1"/>
    </xf>
    <xf numFmtId="0" fontId="7" fillId="18" borderId="11" xfId="3" applyNumberFormat="1" applyFont="1" applyFill="1" applyBorder="1" applyAlignment="1">
      <alignment horizontal="center" vertical="center" wrapText="1"/>
    </xf>
    <xf numFmtId="0" fontId="7" fillId="18" borderId="9" xfId="3" applyNumberFormat="1" applyFont="1" applyFill="1" applyBorder="1" applyAlignment="1">
      <alignment horizontal="center" vertical="center" wrapText="1"/>
    </xf>
    <xf numFmtId="0" fontId="7" fillId="18" borderId="12" xfId="3" applyNumberFormat="1" applyFont="1" applyFill="1" applyBorder="1" applyAlignment="1">
      <alignment horizontal="center" vertical="center" wrapText="1"/>
    </xf>
    <xf numFmtId="0" fontId="7" fillId="18" borderId="10" xfId="3" applyNumberFormat="1" applyFont="1" applyFill="1" applyBorder="1" applyAlignment="1">
      <alignment horizontal="center" vertical="center" wrapText="1"/>
    </xf>
    <xf numFmtId="0" fontId="7" fillId="19" borderId="9" xfId="3" applyFont="1" applyFill="1" applyBorder="1" applyAlignment="1">
      <alignment horizontal="center" vertical="center" wrapText="1"/>
    </xf>
    <xf numFmtId="0" fontId="7" fillId="19" borderId="13" xfId="3" applyFont="1" applyFill="1" applyBorder="1" applyAlignment="1">
      <alignment horizontal="center" vertical="center" wrapText="1"/>
    </xf>
    <xf numFmtId="0" fontId="7" fillId="19" borderId="12" xfId="3" applyFont="1" applyFill="1" applyBorder="1" applyAlignment="1">
      <alignment horizontal="center" vertical="center" wrapText="1"/>
    </xf>
    <xf numFmtId="0" fontId="7" fillId="20" borderId="14" xfId="3" applyFont="1" applyFill="1" applyBorder="1" applyAlignment="1">
      <alignment horizontal="center" vertical="center" wrapText="1"/>
    </xf>
    <xf numFmtId="0" fontId="7" fillId="20" borderId="12" xfId="3" applyFont="1" applyFill="1" applyBorder="1" applyAlignment="1">
      <alignment horizontal="center" vertical="center" wrapText="1"/>
    </xf>
    <xf numFmtId="0" fontId="9" fillId="22" borderId="15" xfId="2" applyFont="1" applyFill="1" applyBorder="1" applyAlignment="1">
      <alignment horizontal="center" vertical="center"/>
    </xf>
    <xf numFmtId="0" fontId="9" fillId="23" borderId="15" xfId="2" applyFont="1" applyFill="1" applyBorder="1" applyAlignment="1">
      <alignment horizontal="center" vertical="center"/>
    </xf>
    <xf numFmtId="0" fontId="9" fillId="23" borderId="16" xfId="2" applyFont="1" applyFill="1" applyBorder="1" applyAlignment="1">
      <alignment horizontal="center" vertical="center"/>
    </xf>
    <xf numFmtId="0" fontId="9" fillId="23" borderId="17" xfId="2" applyFont="1" applyFill="1" applyBorder="1" applyAlignment="1">
      <alignment horizontal="center" vertical="center"/>
    </xf>
    <xf numFmtId="0" fontId="7" fillId="20" borderId="18" xfId="2" applyFont="1" applyFill="1" applyBorder="1" applyAlignment="1">
      <alignment horizontal="center" vertical="center"/>
    </xf>
    <xf numFmtId="0" fontId="7" fillId="20" borderId="17" xfId="2" applyFont="1" applyFill="1" applyBorder="1" applyAlignment="1">
      <alignment horizontal="center" vertical="center"/>
    </xf>
    <xf numFmtId="0" fontId="7" fillId="20" borderId="17" xfId="3" applyFont="1" applyFill="1" applyBorder="1" applyAlignment="1">
      <alignment horizontal="center" vertical="center" wrapText="1"/>
    </xf>
    <xf numFmtId="0" fontId="9" fillId="22" borderId="1" xfId="2" applyFont="1" applyFill="1" applyBorder="1" applyAlignment="1">
      <alignment horizontal="center" vertical="center"/>
    </xf>
    <xf numFmtId="0" fontId="9" fillId="23" borderId="1" xfId="2" applyFont="1" applyFill="1" applyBorder="1" applyAlignment="1">
      <alignment horizontal="center" vertical="center"/>
    </xf>
    <xf numFmtId="0" fontId="9" fillId="23" borderId="19" xfId="2" applyFont="1" applyFill="1" applyBorder="1" applyAlignment="1">
      <alignment horizontal="center" vertical="center"/>
    </xf>
    <xf numFmtId="0" fontId="7" fillId="20" borderId="20" xfId="2" applyFont="1" applyFill="1" applyBorder="1" applyAlignment="1">
      <alignment horizontal="center" vertical="center"/>
    </xf>
    <xf numFmtId="0" fontId="7" fillId="20" borderId="19" xfId="2" applyFont="1" applyFill="1" applyBorder="1" applyAlignment="1">
      <alignment horizontal="center" vertical="center"/>
    </xf>
    <xf numFmtId="0" fontId="7" fillId="20" borderId="19" xfId="3" applyFont="1" applyFill="1" applyBorder="1" applyAlignment="1">
      <alignment horizontal="center" vertical="center" wrapText="1"/>
    </xf>
    <xf numFmtId="0" fontId="7" fillId="20" borderId="1" xfId="2" applyFont="1" applyFill="1" applyBorder="1" applyAlignment="1">
      <alignment horizontal="center" vertical="center"/>
    </xf>
    <xf numFmtId="0" fontId="7" fillId="20" borderId="21" xfId="2" applyFont="1" applyFill="1" applyBorder="1" applyAlignment="1">
      <alignment horizontal="center" vertical="center"/>
    </xf>
    <xf numFmtId="0" fontId="10" fillId="22" borderId="22" xfId="3" applyFont="1" applyFill="1" applyBorder="1" applyAlignment="1">
      <alignment horizontal="center" vertical="center"/>
    </xf>
    <xf numFmtId="0" fontId="10" fillId="23" borderId="22" xfId="3" applyFont="1" applyFill="1" applyBorder="1" applyAlignment="1">
      <alignment horizontal="center" vertical="center"/>
    </xf>
    <xf numFmtId="0" fontId="10" fillId="20" borderId="22" xfId="3" applyFont="1" applyFill="1" applyBorder="1" applyAlignment="1">
      <alignment horizontal="center" vertical="center"/>
    </xf>
    <xf numFmtId="0" fontId="7" fillId="21" borderId="10" xfId="3" applyFont="1" applyFill="1" applyBorder="1" applyAlignment="1">
      <alignment horizontal="center" vertical="center" wrapText="1"/>
    </xf>
    <xf numFmtId="0" fontId="4" fillId="4" borderId="2" xfId="3" applyAlignment="1">
      <alignment horizontal="right"/>
    </xf>
    <xf numFmtId="0" fontId="4" fillId="4" borderId="2" xfId="3"/>
    <xf numFmtId="0" fontId="3" fillId="3" borderId="1" xfId="2" applyAlignment="1">
      <alignment wrapText="1"/>
    </xf>
    <xf numFmtId="0" fontId="3" fillId="3" borderId="1" xfId="2"/>
    <xf numFmtId="0" fontId="7" fillId="17" borderId="27" xfId="3" applyFont="1" applyFill="1" applyBorder="1" applyAlignment="1">
      <alignment horizontal="center" vertical="center" wrapText="1"/>
    </xf>
    <xf numFmtId="0" fontId="10" fillId="22" borderId="32" xfId="3" applyFont="1" applyFill="1" applyBorder="1" applyAlignment="1">
      <alignment horizontal="center" vertical="center"/>
    </xf>
    <xf numFmtId="0" fontId="7" fillId="5" borderId="24" xfId="4" applyFont="1" applyBorder="1" applyAlignment="1">
      <alignment horizontal="center" vertical="center"/>
    </xf>
    <xf numFmtId="0" fontId="8" fillId="5" borderId="24" xfId="4" applyFont="1" applyBorder="1" applyAlignment="1">
      <alignment horizontal="center" vertical="center"/>
    </xf>
    <xf numFmtId="0" fontId="7" fillId="5" borderId="31" xfId="4" applyFont="1" applyBorder="1" applyAlignment="1">
      <alignment horizontal="center" vertical="center"/>
    </xf>
    <xf numFmtId="0" fontId="7" fillId="5" borderId="24" xfId="4" applyFont="1" applyBorder="1" applyAlignment="1">
      <alignment horizontal="center" vertical="center" wrapText="1"/>
    </xf>
    <xf numFmtId="0" fontId="0" fillId="0" borderId="0" xfId="0" applyBorder="1"/>
    <xf numFmtId="0" fontId="1" fillId="0" borderId="0" xfId="9" applyFill="1" applyBorder="1" applyAlignment="1">
      <alignment horizontal="center" vertical="justify"/>
    </xf>
    <xf numFmtId="0" fontId="1" fillId="0" borderId="0" xfId="8" applyFill="1" applyBorder="1" applyAlignment="1">
      <alignment horizontal="center" vertical="justify"/>
    </xf>
    <xf numFmtId="0" fontId="7" fillId="0" borderId="0" xfId="3" applyFont="1" applyFill="1" applyBorder="1" applyAlignment="1">
      <alignment horizontal="center" vertical="center" wrapText="1"/>
    </xf>
    <xf numFmtId="0" fontId="5" fillId="0" borderId="0" xfId="4" applyFont="1" applyFill="1" applyBorder="1" applyAlignment="1">
      <alignment horizontal="center" vertical="center" wrapText="1"/>
    </xf>
    <xf numFmtId="0" fontId="1" fillId="0" borderId="0" xfId="7" applyFill="1" applyBorder="1" applyAlignment="1">
      <alignment horizontal="center" vertical="center"/>
    </xf>
    <xf numFmtId="0" fontId="1" fillId="0" borderId="0" xfId="9" applyFill="1" applyBorder="1" applyAlignment="1">
      <alignment horizontal="center" vertical="center"/>
    </xf>
    <xf numFmtId="0" fontId="1" fillId="0" borderId="0" xfId="8" applyFill="1" applyBorder="1" applyAlignment="1">
      <alignment horizontal="center" vertical="center"/>
    </xf>
    <xf numFmtId="0" fontId="1" fillId="0" borderId="0" xfId="5" applyFill="1" applyBorder="1" applyAlignment="1">
      <alignment horizontal="center" vertical="center"/>
    </xf>
    <xf numFmtId="0" fontId="3" fillId="0" borderId="0" xfId="2" applyFill="1" applyBorder="1" applyAlignment="1">
      <alignment wrapText="1"/>
    </xf>
    <xf numFmtId="0" fontId="3" fillId="0" borderId="0" xfId="2" applyFill="1" applyBorder="1"/>
    <xf numFmtId="0" fontId="1" fillId="0" borderId="0" xfId="4" applyFill="1" applyBorder="1" applyAlignment="1">
      <alignment horizontal="center" vertical="center"/>
    </xf>
    <xf numFmtId="0" fontId="4" fillId="0" borderId="0" xfId="3" applyFill="1" applyBorder="1"/>
    <xf numFmtId="0" fontId="4" fillId="0" borderId="0" xfId="3" applyFill="1" applyBorder="1" applyAlignment="1">
      <alignment horizontal="right"/>
    </xf>
    <xf numFmtId="0" fontId="0" fillId="0" borderId="0" xfId="0" applyFill="1" applyBorder="1"/>
    <xf numFmtId="0" fontId="2" fillId="0" borderId="0" xfId="1" applyFill="1" applyBorder="1"/>
    <xf numFmtId="0" fontId="13" fillId="0" borderId="3" xfId="4" applyNumberFormat="1" applyFont="1" applyFill="1" applyAlignment="1">
      <alignment horizontal="center" vertical="center"/>
    </xf>
    <xf numFmtId="0" fontId="13" fillId="0" borderId="33" xfId="4" applyNumberFormat="1" applyFont="1" applyFill="1" applyBorder="1" applyAlignment="1">
      <alignment horizontal="center" vertical="center"/>
    </xf>
    <xf numFmtId="0" fontId="16" fillId="3" borderId="9" xfId="2" applyFont="1" applyBorder="1"/>
    <xf numFmtId="0" fontId="16" fillId="3" borderId="10" xfId="2" applyFont="1" applyBorder="1"/>
    <xf numFmtId="0" fontId="13" fillId="7" borderId="9" xfId="6" applyFont="1" applyBorder="1"/>
    <xf numFmtId="0" fontId="13" fillId="7" borderId="10" xfId="6" applyFont="1" applyBorder="1"/>
    <xf numFmtId="0" fontId="7" fillId="20" borderId="13" xfId="3" applyFont="1" applyFill="1" applyBorder="1" applyAlignment="1">
      <alignment horizontal="center" vertical="center" wrapText="1"/>
    </xf>
    <xf numFmtId="0" fontId="7" fillId="20" borderId="34" xfId="2" applyFont="1" applyFill="1" applyBorder="1" applyAlignment="1">
      <alignment horizontal="center" vertical="center"/>
    </xf>
    <xf numFmtId="0" fontId="10" fillId="20" borderId="23" xfId="3" applyFont="1" applyFill="1" applyBorder="1" applyAlignment="1">
      <alignment horizontal="center" vertical="center"/>
    </xf>
    <xf numFmtId="0" fontId="7" fillId="21" borderId="9" xfId="3" applyFont="1" applyFill="1" applyBorder="1" applyAlignment="1">
      <alignment horizontal="center" vertical="center" wrapText="1"/>
    </xf>
    <xf numFmtId="0" fontId="7" fillId="21" borderId="35" xfId="2" applyFont="1" applyFill="1" applyBorder="1" applyAlignment="1">
      <alignment horizontal="center" vertical="center"/>
    </xf>
    <xf numFmtId="0" fontId="7" fillId="21" borderId="36" xfId="2" applyFont="1" applyFill="1" applyBorder="1" applyAlignment="1">
      <alignment horizontal="center" vertical="center"/>
    </xf>
    <xf numFmtId="0" fontId="7" fillId="21" borderId="37" xfId="2" applyFont="1" applyFill="1" applyBorder="1" applyAlignment="1">
      <alignment horizontal="center" vertical="center"/>
    </xf>
    <xf numFmtId="0" fontId="7" fillId="21" borderId="38" xfId="2" applyFont="1" applyFill="1" applyBorder="1" applyAlignment="1">
      <alignment horizontal="center" vertical="center"/>
    </xf>
    <xf numFmtId="0" fontId="10" fillId="21" borderId="39" xfId="3" applyFont="1" applyFill="1" applyBorder="1" applyAlignment="1">
      <alignment horizontal="center" vertical="center"/>
    </xf>
    <xf numFmtId="0" fontId="10" fillId="21" borderId="40" xfId="3" applyFont="1" applyFill="1" applyBorder="1" applyAlignment="1">
      <alignment horizontal="center" vertical="center"/>
    </xf>
    <xf numFmtId="0" fontId="9" fillId="23" borderId="20" xfId="2" applyFont="1" applyFill="1" applyBorder="1" applyAlignment="1">
      <alignment horizontal="center" vertical="center"/>
    </xf>
    <xf numFmtId="0" fontId="9" fillId="23" borderId="41" xfId="2" applyFont="1" applyFill="1" applyBorder="1" applyAlignment="1">
      <alignment horizontal="center" vertical="center"/>
    </xf>
    <xf numFmtId="0" fontId="9" fillId="23" borderId="30" xfId="2" applyFont="1" applyFill="1" applyBorder="1" applyAlignment="1">
      <alignment horizontal="center" vertical="center"/>
    </xf>
    <xf numFmtId="0" fontId="9" fillId="23" borderId="21" xfId="2" applyFont="1" applyFill="1" applyBorder="1" applyAlignment="1">
      <alignment horizontal="center" vertical="center"/>
    </xf>
    <xf numFmtId="0" fontId="7" fillId="0" borderId="0" xfId="3" applyNumberFormat="1" applyFont="1" applyFill="1" applyBorder="1" applyAlignment="1">
      <alignment horizontal="center" vertical="center" wrapText="1"/>
    </xf>
    <xf numFmtId="0" fontId="7" fillId="0" borderId="0" xfId="4" applyFont="1" applyFill="1" applyBorder="1" applyAlignment="1">
      <alignment horizontal="center" vertical="center" wrapText="1"/>
    </xf>
    <xf numFmtId="0" fontId="7" fillId="0" borderId="0" xfId="4" applyFont="1" applyFill="1" applyBorder="1" applyAlignment="1">
      <alignment horizontal="center" vertical="center"/>
    </xf>
    <xf numFmtId="0" fontId="7" fillId="0" borderId="0" xfId="2" applyFont="1" applyFill="1" applyBorder="1" applyAlignment="1">
      <alignment horizontal="center" vertical="center"/>
    </xf>
    <xf numFmtId="0" fontId="7" fillId="0" borderId="0" xfId="2" applyFont="1" applyFill="1" applyBorder="1" applyAlignment="1">
      <alignment horizontal="center"/>
    </xf>
    <xf numFmtId="0" fontId="7" fillId="0" borderId="0" xfId="3" applyFont="1" applyFill="1" applyBorder="1" applyAlignment="1">
      <alignment horizontal="center" vertical="center"/>
    </xf>
    <xf numFmtId="0" fontId="9" fillId="0" borderId="0" xfId="2" applyFont="1" applyFill="1" applyBorder="1" applyAlignment="1">
      <alignment horizontal="center" vertical="center"/>
    </xf>
    <xf numFmtId="0" fontId="10" fillId="0" borderId="0" xfId="3" applyFont="1" applyFill="1" applyBorder="1" applyAlignment="1">
      <alignment horizontal="center" vertical="center"/>
    </xf>
    <xf numFmtId="0" fontId="8" fillId="0" borderId="0" xfId="4" applyFont="1" applyFill="1" applyBorder="1" applyAlignment="1">
      <alignment horizontal="center" vertical="center"/>
    </xf>
    <xf numFmtId="0" fontId="11" fillId="0" borderId="0" xfId="1" applyFont="1" applyFill="1" applyBorder="1"/>
    <xf numFmtId="0" fontId="1" fillId="0" borderId="0" xfId="7" applyFill="1" applyBorder="1" applyAlignment="1">
      <alignment horizontal="center" vertical="center"/>
    </xf>
    <xf numFmtId="0" fontId="4" fillId="0" borderId="0" xfId="3" applyFill="1" applyBorder="1" applyAlignment="1"/>
    <xf numFmtId="0" fontId="1" fillId="0" borderId="0" xfId="7" applyFill="1" applyBorder="1" applyAlignment="1">
      <alignment horizontal="center" vertical="justify"/>
    </xf>
    <xf numFmtId="0" fontId="1" fillId="0" borderId="0" xfId="5" applyFill="1" applyBorder="1" applyAlignment="1">
      <alignment horizontal="center" vertical="justify"/>
    </xf>
    <xf numFmtId="0" fontId="13" fillId="0" borderId="0" xfId="4" applyNumberFormat="1" applyFont="1" applyFill="1" applyBorder="1" applyAlignment="1">
      <alignment horizontal="center" vertical="center"/>
    </xf>
    <xf numFmtId="0" fontId="7" fillId="0" borderId="0" xfId="3" applyFont="1" applyFill="1" applyBorder="1" applyAlignment="1">
      <alignment horizontal="center" vertical="center"/>
    </xf>
    <xf numFmtId="0" fontId="7" fillId="18" borderId="14" xfId="3" applyNumberFormat="1" applyFont="1" applyFill="1" applyBorder="1" applyAlignment="1">
      <alignment horizontal="center" vertical="center" wrapText="1"/>
    </xf>
    <xf numFmtId="0" fontId="17" fillId="8" borderId="36" xfId="7" applyFont="1" applyBorder="1" applyAlignment="1">
      <alignment horizontal="center" vertical="center"/>
    </xf>
    <xf numFmtId="0" fontId="17" fillId="10" borderId="5" xfId="9" applyFont="1" applyBorder="1" applyAlignment="1">
      <alignment horizontal="center" vertical="justify"/>
    </xf>
    <xf numFmtId="0" fontId="17" fillId="10" borderId="28" xfId="9" applyFont="1" applyBorder="1" applyAlignment="1">
      <alignment horizontal="center" vertical="center"/>
    </xf>
    <xf numFmtId="0" fontId="17" fillId="10" borderId="36" xfId="9" applyFont="1" applyBorder="1" applyAlignment="1">
      <alignment horizontal="center" vertical="center"/>
    </xf>
    <xf numFmtId="0" fontId="17" fillId="9" borderId="24" xfId="8" applyFont="1" applyBorder="1" applyAlignment="1">
      <alignment horizontal="center" vertical="justify"/>
    </xf>
    <xf numFmtId="0" fontId="17" fillId="9" borderId="17" xfId="8" applyFont="1" applyBorder="1" applyAlignment="1">
      <alignment horizontal="center" vertical="center"/>
    </xf>
    <xf numFmtId="0" fontId="17" fillId="9" borderId="36" xfId="8" applyFont="1" applyBorder="1" applyAlignment="1">
      <alignment horizontal="center" vertical="center"/>
    </xf>
    <xf numFmtId="0" fontId="17" fillId="26" borderId="29" xfId="10" applyFont="1" applyBorder="1" applyAlignment="1">
      <alignment horizontal="center" vertical="center"/>
    </xf>
    <xf numFmtId="0" fontId="17" fillId="26" borderId="17" xfId="10" applyFont="1" applyBorder="1" applyAlignment="1">
      <alignment horizontal="center" vertical="center"/>
    </xf>
    <xf numFmtId="0" fontId="17" fillId="26" borderId="36" xfId="10" applyFont="1" applyBorder="1" applyAlignment="1">
      <alignment horizontal="center" vertical="center"/>
    </xf>
    <xf numFmtId="0" fontId="17" fillId="8" borderId="29" xfId="7" applyFont="1" applyBorder="1" applyAlignment="1">
      <alignment horizontal="center" vertical="center"/>
    </xf>
    <xf numFmtId="0" fontId="17" fillId="8" borderId="42" xfId="7" applyFont="1" applyBorder="1" applyAlignment="1">
      <alignment horizontal="center" vertical="center"/>
    </xf>
    <xf numFmtId="0" fontId="15" fillId="4" borderId="49" xfId="3" applyFont="1" applyBorder="1"/>
    <xf numFmtId="0" fontId="15" fillId="4" borderId="50" xfId="3" applyFont="1" applyBorder="1"/>
    <xf numFmtId="0" fontId="11" fillId="0" borderId="0" xfId="1" applyFont="1" applyFill="1" applyBorder="1" applyAlignment="1"/>
    <xf numFmtId="0" fontId="0" fillId="0" borderId="0" xfId="0" applyFill="1" applyBorder="1" applyAlignment="1"/>
    <xf numFmtId="0" fontId="4" fillId="0" borderId="0" xfId="3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5" fillId="0" borderId="0" xfId="4" applyFont="1" applyFill="1" applyBorder="1" applyAlignment="1">
      <alignment horizontal="center" vertical="center"/>
    </xf>
    <xf numFmtId="0" fontId="3" fillId="0" borderId="0" xfId="2" applyFill="1" applyBorder="1" applyAlignment="1"/>
    <xf numFmtId="0" fontId="17" fillId="26" borderId="46" xfId="10" applyFont="1" applyBorder="1" applyAlignment="1">
      <alignment horizontal="center" vertical="center"/>
    </xf>
    <xf numFmtId="0" fontId="17" fillId="26" borderId="48" xfId="10" applyFont="1" applyBorder="1" applyAlignment="1">
      <alignment horizontal="center" vertical="center"/>
    </xf>
    <xf numFmtId="0" fontId="17" fillId="26" borderId="47" xfId="10" applyFont="1" applyBorder="1" applyAlignment="1">
      <alignment horizontal="center" vertical="center"/>
    </xf>
    <xf numFmtId="0" fontId="17" fillId="26" borderId="4" xfId="10" applyFont="1" applyBorder="1" applyAlignment="1">
      <alignment horizontal="center" vertical="justify"/>
    </xf>
    <xf numFmtId="0" fontId="17" fillId="26" borderId="7" xfId="10" applyFont="1" applyBorder="1" applyAlignment="1">
      <alignment horizontal="center" vertical="justify"/>
    </xf>
    <xf numFmtId="0" fontId="17" fillId="26" borderId="8" xfId="10" applyFont="1" applyBorder="1" applyAlignment="1">
      <alignment horizontal="center" vertical="justify"/>
    </xf>
    <xf numFmtId="0" fontId="17" fillId="8" borderId="46" xfId="7" applyFont="1" applyBorder="1" applyAlignment="1">
      <alignment horizontal="center" vertical="center"/>
    </xf>
    <xf numFmtId="0" fontId="17" fillId="8" borderId="47" xfId="7" applyFont="1" applyBorder="1" applyAlignment="1">
      <alignment horizontal="center" vertical="center"/>
    </xf>
    <xf numFmtId="0" fontId="17" fillId="8" borderId="28" xfId="7" applyFont="1" applyBorder="1" applyAlignment="1">
      <alignment horizontal="center" vertical="justify"/>
    </xf>
    <xf numFmtId="0" fontId="17" fillId="8" borderId="45" xfId="7" applyFont="1" applyBorder="1" applyAlignment="1">
      <alignment horizontal="center" vertical="justify"/>
    </xf>
    <xf numFmtId="0" fontId="8" fillId="24" borderId="4" xfId="3" applyFont="1" applyFill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0" fontId="8" fillId="25" borderId="26" xfId="3" applyFont="1" applyFill="1" applyBorder="1" applyAlignment="1">
      <alignment horizontal="center" vertical="center"/>
    </xf>
    <xf numFmtId="0" fontId="8" fillId="25" borderId="7" xfId="3" applyFont="1" applyFill="1" applyBorder="1" applyAlignment="1">
      <alignment horizontal="center" vertical="center"/>
    </xf>
    <xf numFmtId="0" fontId="8" fillId="20" borderId="4" xfId="3" applyFont="1" applyFill="1" applyBorder="1" applyAlignment="1">
      <alignment horizontal="center" vertical="center"/>
    </xf>
    <xf numFmtId="0" fontId="8" fillId="20" borderId="7" xfId="3" applyFont="1" applyFill="1" applyBorder="1" applyAlignment="1">
      <alignment horizontal="center" vertical="center"/>
    </xf>
    <xf numFmtId="0" fontId="8" fillId="21" borderId="4" xfId="3" applyFont="1" applyFill="1" applyBorder="1" applyAlignment="1">
      <alignment horizontal="center" vertical="center"/>
    </xf>
    <xf numFmtId="0" fontId="8" fillId="21" borderId="8" xfId="3" applyFont="1" applyFill="1" applyBorder="1" applyAlignment="1">
      <alignment horizontal="center" vertical="center"/>
    </xf>
    <xf numFmtId="0" fontId="7" fillId="11" borderId="4" xfId="3" applyNumberFormat="1" applyFont="1" applyFill="1" applyBorder="1" applyAlignment="1">
      <alignment horizontal="center" vertical="center" wrapText="1"/>
    </xf>
    <xf numFmtId="0" fontId="0" fillId="12" borderId="5" xfId="0" applyFill="1" applyBorder="1" applyAlignment="1">
      <alignment horizontal="center" vertical="center" wrapText="1"/>
    </xf>
    <xf numFmtId="0" fontId="0" fillId="12" borderId="6" xfId="0" applyFill="1" applyBorder="1" applyAlignment="1">
      <alignment horizontal="center" vertical="center" wrapText="1"/>
    </xf>
    <xf numFmtId="0" fontId="7" fillId="13" borderId="4" xfId="3" applyFont="1" applyFill="1" applyBorder="1" applyAlignment="1">
      <alignment horizontal="center" vertical="center" wrapText="1"/>
    </xf>
    <xf numFmtId="0" fontId="7" fillId="13" borderId="7" xfId="3" applyFont="1" applyFill="1" applyBorder="1" applyAlignment="1">
      <alignment horizontal="center" vertical="center" wrapText="1"/>
    </xf>
    <xf numFmtId="0" fontId="0" fillId="14" borderId="7" xfId="0" applyFill="1" applyBorder="1" applyAlignment="1">
      <alignment horizontal="center" vertical="center" wrapText="1"/>
    </xf>
    <xf numFmtId="0" fontId="0" fillId="14" borderId="8" xfId="0" applyFill="1" applyBorder="1" applyAlignment="1">
      <alignment horizontal="center" vertical="center" wrapText="1"/>
    </xf>
    <xf numFmtId="0" fontId="8" fillId="15" borderId="4" xfId="0" applyFont="1" applyFill="1" applyBorder="1" applyAlignment="1">
      <alignment horizontal="center" vertical="center" wrapText="1"/>
    </xf>
    <xf numFmtId="0" fontId="8" fillId="15" borderId="7" xfId="0" applyFont="1" applyFill="1" applyBorder="1" applyAlignment="1">
      <alignment horizontal="center" vertical="center" wrapText="1"/>
    </xf>
    <xf numFmtId="0" fontId="8" fillId="16" borderId="9" xfId="0" applyFont="1" applyFill="1" applyBorder="1" applyAlignment="1">
      <alignment horizontal="center" vertical="center" wrapText="1"/>
    </xf>
    <xf numFmtId="0" fontId="8" fillId="16" borderId="13" xfId="0" applyFont="1" applyFill="1" applyBorder="1" applyAlignment="1">
      <alignment horizontal="center" vertical="center"/>
    </xf>
    <xf numFmtId="0" fontId="13" fillId="5" borderId="43" xfId="4" applyNumberFormat="1" applyFont="1" applyBorder="1" applyAlignment="1">
      <alignment horizontal="center" vertical="center"/>
    </xf>
    <xf numFmtId="0" fontId="13" fillId="5" borderId="0" xfId="4" applyNumberFormat="1" applyFont="1" applyBorder="1" applyAlignment="1">
      <alignment horizontal="center" vertical="center"/>
    </xf>
    <xf numFmtId="0" fontId="0" fillId="0" borderId="0" xfId="0" applyAlignment="1"/>
    <xf numFmtId="0" fontId="14" fillId="4" borderId="44" xfId="3" applyFont="1" applyBorder="1" applyAlignment="1">
      <alignment horizontal="center" vertical="center" wrapText="1"/>
    </xf>
    <xf numFmtId="0" fontId="14" fillId="4" borderId="0" xfId="3" applyFont="1" applyBorder="1" applyAlignment="1">
      <alignment horizontal="center" vertical="center" wrapText="1"/>
    </xf>
    <xf numFmtId="0" fontId="1" fillId="0" borderId="0" xfId="7" applyFill="1" applyBorder="1" applyAlignment="1">
      <alignment horizontal="center" vertical="center"/>
    </xf>
    <xf numFmtId="0" fontId="4" fillId="0" borderId="0" xfId="3" applyFill="1" applyBorder="1" applyAlignment="1">
      <alignment horizontal="center" vertical="center" wrapText="1"/>
    </xf>
    <xf numFmtId="0" fontId="4" fillId="0" borderId="0" xfId="3" applyFill="1" applyBorder="1" applyAlignment="1"/>
    <xf numFmtId="0" fontId="1" fillId="0" borderId="0" xfId="7" applyFill="1" applyBorder="1" applyAlignment="1">
      <alignment horizontal="center" vertical="justify"/>
    </xf>
    <xf numFmtId="0" fontId="1" fillId="0" borderId="0" xfId="5" applyFill="1" applyBorder="1" applyAlignment="1">
      <alignment horizontal="center" vertical="justify"/>
    </xf>
    <xf numFmtId="0" fontId="13" fillId="0" borderId="0" xfId="4" applyNumberFormat="1" applyFont="1" applyFill="1" applyBorder="1" applyAlignment="1">
      <alignment horizontal="center" vertical="center"/>
    </xf>
    <xf numFmtId="0" fontId="14" fillId="0" borderId="0" xfId="3" applyFont="1" applyFill="1" applyBorder="1" applyAlignment="1">
      <alignment horizontal="center" vertical="center" wrapText="1"/>
    </xf>
    <xf numFmtId="0" fontId="7" fillId="0" borderId="0" xfId="3" applyNumberFormat="1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7" fillId="0" borderId="0" xfId="3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8" fillId="0" borderId="0" xfId="3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justify" wrapText="1"/>
    </xf>
    <xf numFmtId="0" fontId="8" fillId="0" borderId="0" xfId="0" applyFont="1" applyFill="1" applyBorder="1" applyAlignment="1">
      <alignment horizontal="center" vertical="justify"/>
    </xf>
    <xf numFmtId="0" fontId="7" fillId="0" borderId="0" xfId="3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center"/>
    </xf>
    <xf numFmtId="0" fontId="12" fillId="0" borderId="0" xfId="0" applyFont="1" applyFill="1" applyBorder="1" applyAlignment="1">
      <alignment horizontal="center" vertical="center"/>
    </xf>
  </cellXfs>
  <cellStyles count="11">
    <cellStyle name="40% - Έμφαση1" xfId="5" builtinId="31"/>
    <cellStyle name="40% - Έμφαση2" xfId="6" builtinId="35"/>
    <cellStyle name="40% - Έμφαση3" xfId="7" builtinId="39"/>
    <cellStyle name="40% - Έμφαση4" xfId="8" builtinId="43"/>
    <cellStyle name="40% - Έμφαση5" xfId="10" builtinId="47"/>
    <cellStyle name="40% - Έμφαση6" xfId="9" builtinId="51"/>
    <cellStyle name="Έλεγχος κελιού" xfId="3" builtinId="23"/>
    <cellStyle name="Έξοδος" xfId="2" builtinId="21"/>
    <cellStyle name="Καλό" xfId="1" builtinId="26"/>
    <cellStyle name="Κανονικό" xfId="0" builtinId="0"/>
    <cellStyle name="Σημείωση" xfId="4" builtinId="1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A57"/>
  <sheetViews>
    <sheetView tabSelected="1" topLeftCell="G1" zoomScale="70" zoomScaleNormal="70" workbookViewId="0">
      <selection activeCell="N6" sqref="N6"/>
    </sheetView>
  </sheetViews>
  <sheetFormatPr defaultRowHeight="15"/>
  <cols>
    <col min="1" max="1" width="53.140625" bestFit="1" customWidth="1"/>
    <col min="2" max="2" width="17.5703125" bestFit="1" customWidth="1"/>
    <col min="3" max="3" width="11.5703125" customWidth="1"/>
    <col min="4" max="4" width="25.5703125" bestFit="1" customWidth="1"/>
    <col min="5" max="5" width="9.28515625" bestFit="1" customWidth="1"/>
    <col min="6" max="6" width="11" bestFit="1" customWidth="1"/>
    <col min="7" max="7" width="17.28515625" bestFit="1" customWidth="1"/>
    <col min="8" max="8" width="21.140625" bestFit="1" customWidth="1"/>
    <col min="9" max="9" width="17" bestFit="1" customWidth="1"/>
    <col min="10" max="10" width="9.28515625" bestFit="1" customWidth="1"/>
    <col min="11" max="11" width="21.140625" bestFit="1" customWidth="1"/>
    <col min="12" max="12" width="14.7109375" customWidth="1"/>
    <col min="13" max="13" width="12.28515625" bestFit="1" customWidth="1"/>
    <col min="14" max="14" width="14.7109375" customWidth="1"/>
    <col min="15" max="15" width="9" bestFit="1" customWidth="1"/>
    <col min="16" max="16" width="6.85546875" bestFit="1" customWidth="1"/>
    <col min="17" max="17" width="14.7109375" bestFit="1" customWidth="1"/>
    <col min="18" max="18" width="9" bestFit="1" customWidth="1"/>
    <col min="19" max="19" width="21.28515625" customWidth="1"/>
    <col min="20" max="20" width="11.85546875" customWidth="1"/>
    <col min="22" max="22" width="16.7109375" customWidth="1"/>
    <col min="23" max="23" width="13.85546875" customWidth="1"/>
  </cols>
  <sheetData>
    <row r="1" spans="1:27" ht="53.25" customHeight="1">
      <c r="A1" s="144" t="s">
        <v>58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145"/>
      <c r="S1" s="145"/>
      <c r="T1" s="146"/>
      <c r="U1" s="146"/>
      <c r="V1" s="146"/>
      <c r="W1" s="146"/>
      <c r="X1" s="146"/>
      <c r="Y1" s="146"/>
      <c r="Z1" s="146"/>
      <c r="AA1" s="146"/>
    </row>
    <row r="2" spans="1:27" ht="68.25" customHeight="1" thickBot="1">
      <c r="A2" s="147" t="s">
        <v>43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6"/>
      <c r="U2" s="146"/>
      <c r="V2" s="146"/>
      <c r="W2" s="146"/>
      <c r="X2" s="146"/>
      <c r="Y2" s="146"/>
      <c r="Z2" s="146"/>
      <c r="AA2" s="146"/>
    </row>
    <row r="3" spans="1:27" ht="50.25" customHeight="1" thickBot="1">
      <c r="A3" s="1"/>
      <c r="B3" s="1"/>
      <c r="C3" s="1"/>
      <c r="D3" s="133" t="s">
        <v>0</v>
      </c>
      <c r="E3" s="134"/>
      <c r="F3" s="134"/>
      <c r="G3" s="134"/>
      <c r="H3" s="135"/>
      <c r="I3" s="136" t="s">
        <v>1</v>
      </c>
      <c r="J3" s="137"/>
      <c r="K3" s="137"/>
      <c r="L3" s="138"/>
      <c r="M3" s="139"/>
      <c r="N3" s="140" t="s">
        <v>2</v>
      </c>
      <c r="O3" s="141"/>
      <c r="P3" s="141"/>
      <c r="Q3" s="141"/>
      <c r="R3" s="142" t="s">
        <v>3</v>
      </c>
      <c r="S3" s="143"/>
      <c r="T3" s="122" t="s">
        <v>44</v>
      </c>
      <c r="U3" s="123"/>
      <c r="V3" s="95" t="s">
        <v>45</v>
      </c>
      <c r="W3" s="98" t="s">
        <v>46</v>
      </c>
      <c r="X3" s="117" t="s">
        <v>47</v>
      </c>
      <c r="Y3" s="118"/>
      <c r="Z3" s="118"/>
      <c r="AA3" s="119"/>
    </row>
    <row r="4" spans="1:27" ht="30" thickTop="1" thickBot="1">
      <c r="A4" s="2" t="s">
        <v>4</v>
      </c>
      <c r="B4" s="35" t="s">
        <v>5</v>
      </c>
      <c r="C4" s="40" t="s">
        <v>6</v>
      </c>
      <c r="D4" s="3" t="s">
        <v>7</v>
      </c>
      <c r="E4" s="4" t="s">
        <v>8</v>
      </c>
      <c r="F4" s="93" t="s">
        <v>62</v>
      </c>
      <c r="G4" s="5" t="s">
        <v>9</v>
      </c>
      <c r="H4" s="6" t="s">
        <v>10</v>
      </c>
      <c r="I4" s="7" t="s">
        <v>11</v>
      </c>
      <c r="J4" s="8" t="s">
        <v>12</v>
      </c>
      <c r="K4" s="9" t="s">
        <v>13</v>
      </c>
      <c r="L4" s="9" t="s">
        <v>14</v>
      </c>
      <c r="M4" s="9" t="s">
        <v>15</v>
      </c>
      <c r="N4" s="10" t="s">
        <v>16</v>
      </c>
      <c r="O4" s="11" t="s">
        <v>17</v>
      </c>
      <c r="P4" s="11" t="s">
        <v>18</v>
      </c>
      <c r="Q4" s="63" t="s">
        <v>19</v>
      </c>
      <c r="R4" s="66" t="s">
        <v>20</v>
      </c>
      <c r="S4" s="30" t="s">
        <v>21</v>
      </c>
      <c r="T4" s="104" t="s">
        <v>48</v>
      </c>
      <c r="U4" s="105" t="s">
        <v>49</v>
      </c>
      <c r="V4" s="96" t="s">
        <v>50</v>
      </c>
      <c r="W4" s="99" t="s">
        <v>51</v>
      </c>
      <c r="X4" s="101" t="s">
        <v>52</v>
      </c>
      <c r="Y4" s="102" t="s">
        <v>53</v>
      </c>
      <c r="Z4" s="102" t="s">
        <v>54</v>
      </c>
      <c r="AA4" s="102" t="s">
        <v>55</v>
      </c>
    </row>
    <row r="5" spans="1:27" ht="30.75" thickTop="1">
      <c r="A5" s="33" t="s">
        <v>22</v>
      </c>
      <c r="B5" s="34" t="s">
        <v>29</v>
      </c>
      <c r="C5" s="39">
        <f>SUM($D5:$AA5)</f>
        <v>129</v>
      </c>
      <c r="D5" s="12">
        <v>6</v>
      </c>
      <c r="E5" s="12">
        <v>5</v>
      </c>
      <c r="F5" s="12">
        <v>4</v>
      </c>
      <c r="G5" s="12">
        <v>5</v>
      </c>
      <c r="H5" s="12">
        <v>5</v>
      </c>
      <c r="I5" s="13">
        <f>10+5</f>
        <v>15</v>
      </c>
      <c r="J5" s="14">
        <v>0</v>
      </c>
      <c r="K5" s="15">
        <v>3</v>
      </c>
      <c r="L5" s="15">
        <v>3</v>
      </c>
      <c r="M5" s="15">
        <v>2</v>
      </c>
      <c r="N5" s="16">
        <v>19</v>
      </c>
      <c r="O5" s="17">
        <f>5+6+3</f>
        <v>14</v>
      </c>
      <c r="P5" s="18">
        <f>5+5+1</f>
        <v>11</v>
      </c>
      <c r="Q5" s="16">
        <v>0</v>
      </c>
      <c r="R5" s="67">
        <f>3+1</f>
        <v>4</v>
      </c>
      <c r="S5" s="68">
        <f>3+3+4</f>
        <v>10</v>
      </c>
      <c r="T5" s="94">
        <v>5</v>
      </c>
      <c r="U5" s="94">
        <v>3</v>
      </c>
      <c r="V5" s="97">
        <v>4</v>
      </c>
      <c r="W5" s="100">
        <v>3</v>
      </c>
      <c r="X5" s="103">
        <v>2</v>
      </c>
      <c r="Y5" s="103">
        <v>2</v>
      </c>
      <c r="Z5" s="103">
        <v>3</v>
      </c>
      <c r="AA5" s="103">
        <v>1</v>
      </c>
    </row>
    <row r="6" spans="1:27" ht="30">
      <c r="A6" s="33" t="s">
        <v>22</v>
      </c>
      <c r="B6" s="34" t="s">
        <v>24</v>
      </c>
      <c r="C6" s="39">
        <f t="shared" ref="C6:C19" si="0">SUM($D6:$AA6)</f>
        <v>145</v>
      </c>
      <c r="D6" s="19">
        <v>10</v>
      </c>
      <c r="E6" s="19">
        <v>8</v>
      </c>
      <c r="F6" s="12">
        <v>6</v>
      </c>
      <c r="G6" s="19">
        <v>4</v>
      </c>
      <c r="H6" s="19">
        <v>4</v>
      </c>
      <c r="I6" s="20">
        <f>16+6</f>
        <v>22</v>
      </c>
      <c r="J6" s="20">
        <v>0</v>
      </c>
      <c r="K6" s="74">
        <v>0</v>
      </c>
      <c r="L6" s="75">
        <v>5</v>
      </c>
      <c r="M6" s="75">
        <v>2</v>
      </c>
      <c r="N6" s="22">
        <f>16+3+7</f>
        <v>26</v>
      </c>
      <c r="O6" s="23">
        <f>10+6+2</f>
        <v>18</v>
      </c>
      <c r="P6" s="24">
        <f>4+1+1</f>
        <v>6</v>
      </c>
      <c r="Q6" s="64">
        <v>0</v>
      </c>
      <c r="R6" s="69">
        <v>2</v>
      </c>
      <c r="S6" s="70">
        <f>5+3+2</f>
        <v>10</v>
      </c>
      <c r="T6" s="94">
        <v>4</v>
      </c>
      <c r="U6" s="94">
        <v>2</v>
      </c>
      <c r="V6" s="97">
        <v>3</v>
      </c>
      <c r="W6" s="100">
        <v>5</v>
      </c>
      <c r="X6" s="103">
        <v>2</v>
      </c>
      <c r="Y6" s="103">
        <v>2</v>
      </c>
      <c r="Z6" s="103">
        <v>3</v>
      </c>
      <c r="AA6" s="103">
        <v>1</v>
      </c>
    </row>
    <row r="7" spans="1:27" ht="15.75">
      <c r="A7" s="34" t="s">
        <v>39</v>
      </c>
      <c r="B7" s="34" t="s">
        <v>40</v>
      </c>
      <c r="C7" s="39">
        <f t="shared" si="0"/>
        <v>1</v>
      </c>
      <c r="D7" s="19">
        <v>0</v>
      </c>
      <c r="E7" s="19">
        <v>0</v>
      </c>
      <c r="F7" s="12">
        <f t="shared" ref="F7:F10" si="1">($D7*100)/$D$20</f>
        <v>0</v>
      </c>
      <c r="G7" s="19">
        <v>0</v>
      </c>
      <c r="H7" s="19">
        <v>0</v>
      </c>
      <c r="I7" s="20">
        <v>0</v>
      </c>
      <c r="J7" s="73">
        <v>0</v>
      </c>
      <c r="K7" s="21">
        <v>0</v>
      </c>
      <c r="L7" s="21">
        <v>0</v>
      </c>
      <c r="M7" s="21">
        <v>0</v>
      </c>
      <c r="N7" s="64">
        <v>0</v>
      </c>
      <c r="O7" s="23">
        <v>0</v>
      </c>
      <c r="P7" s="24">
        <v>1</v>
      </c>
      <c r="Q7" s="64">
        <v>0</v>
      </c>
      <c r="R7" s="69">
        <v>0</v>
      </c>
      <c r="S7" s="70">
        <v>0</v>
      </c>
      <c r="T7" s="94">
        <v>0</v>
      </c>
      <c r="U7" s="94">
        <v>0</v>
      </c>
      <c r="V7" s="97">
        <v>0</v>
      </c>
      <c r="W7" s="100">
        <v>0</v>
      </c>
      <c r="X7" s="103">
        <v>0</v>
      </c>
      <c r="Y7" s="103">
        <v>0</v>
      </c>
      <c r="Z7" s="103">
        <v>0</v>
      </c>
      <c r="AA7" s="103">
        <v>0</v>
      </c>
    </row>
    <row r="8" spans="1:27" ht="15.75">
      <c r="A8" s="34" t="s">
        <v>41</v>
      </c>
      <c r="B8" s="34" t="s">
        <v>40</v>
      </c>
      <c r="C8" s="39">
        <f t="shared" si="0"/>
        <v>1</v>
      </c>
      <c r="D8" s="19">
        <v>0</v>
      </c>
      <c r="E8" s="19">
        <v>0</v>
      </c>
      <c r="F8" s="12">
        <f t="shared" si="1"/>
        <v>0</v>
      </c>
      <c r="G8" s="19">
        <v>0</v>
      </c>
      <c r="H8" s="19">
        <v>0</v>
      </c>
      <c r="I8" s="20">
        <v>0</v>
      </c>
      <c r="J8" s="73">
        <v>0</v>
      </c>
      <c r="K8" s="21">
        <v>0</v>
      </c>
      <c r="L8" s="21">
        <v>0</v>
      </c>
      <c r="M8" s="21">
        <v>0</v>
      </c>
      <c r="N8" s="64">
        <v>0</v>
      </c>
      <c r="O8" s="23">
        <v>0</v>
      </c>
      <c r="P8" s="24">
        <v>1</v>
      </c>
      <c r="Q8" s="64">
        <v>0</v>
      </c>
      <c r="R8" s="69">
        <v>0</v>
      </c>
      <c r="S8" s="70">
        <v>0</v>
      </c>
      <c r="T8" s="94">
        <v>0</v>
      </c>
      <c r="U8" s="94">
        <v>0</v>
      </c>
      <c r="V8" s="97">
        <v>0</v>
      </c>
      <c r="W8" s="100">
        <v>0</v>
      </c>
      <c r="X8" s="103">
        <v>0</v>
      </c>
      <c r="Y8" s="103">
        <v>0</v>
      </c>
      <c r="Z8" s="103">
        <v>0</v>
      </c>
      <c r="AA8" s="103">
        <v>0</v>
      </c>
    </row>
    <row r="9" spans="1:27" ht="15.75">
      <c r="A9" s="34" t="s">
        <v>42</v>
      </c>
      <c r="B9" s="34" t="s">
        <v>24</v>
      </c>
      <c r="C9" s="39">
        <f t="shared" si="0"/>
        <v>12</v>
      </c>
      <c r="D9" s="19">
        <v>0</v>
      </c>
      <c r="E9" s="19">
        <v>0</v>
      </c>
      <c r="F9" s="12">
        <f t="shared" si="1"/>
        <v>0</v>
      </c>
      <c r="G9" s="19">
        <v>0</v>
      </c>
      <c r="H9" s="19">
        <v>0</v>
      </c>
      <c r="I9" s="20">
        <v>2</v>
      </c>
      <c r="J9" s="73">
        <v>0</v>
      </c>
      <c r="K9" s="21">
        <v>0</v>
      </c>
      <c r="L9" s="21">
        <v>0</v>
      </c>
      <c r="M9" s="21">
        <v>0</v>
      </c>
      <c r="N9" s="64">
        <v>0</v>
      </c>
      <c r="O9" s="23">
        <v>0</v>
      </c>
      <c r="P9" s="24">
        <v>10</v>
      </c>
      <c r="Q9" s="64">
        <v>0</v>
      </c>
      <c r="R9" s="69">
        <v>0</v>
      </c>
      <c r="S9" s="70">
        <v>0</v>
      </c>
      <c r="T9" s="94">
        <v>0</v>
      </c>
      <c r="U9" s="94">
        <v>0</v>
      </c>
      <c r="V9" s="97">
        <v>0</v>
      </c>
      <c r="W9" s="100">
        <v>0</v>
      </c>
      <c r="X9" s="103">
        <v>0</v>
      </c>
      <c r="Y9" s="103">
        <v>0</v>
      </c>
      <c r="Z9" s="103">
        <v>0</v>
      </c>
      <c r="AA9" s="103">
        <v>0</v>
      </c>
    </row>
    <row r="10" spans="1:27" ht="15.75">
      <c r="A10" s="34" t="s">
        <v>25</v>
      </c>
      <c r="B10" s="34" t="s">
        <v>24</v>
      </c>
      <c r="C10" s="39">
        <f t="shared" si="0"/>
        <v>76</v>
      </c>
      <c r="D10" s="19">
        <v>0</v>
      </c>
      <c r="E10" s="19">
        <v>2</v>
      </c>
      <c r="F10" s="12">
        <f t="shared" si="1"/>
        <v>0</v>
      </c>
      <c r="G10" s="19">
        <v>3</v>
      </c>
      <c r="H10" s="19">
        <v>3</v>
      </c>
      <c r="I10" s="20">
        <v>5</v>
      </c>
      <c r="J10" s="20">
        <v>0</v>
      </c>
      <c r="K10" s="76">
        <v>2</v>
      </c>
      <c r="L10" s="76">
        <v>2</v>
      </c>
      <c r="M10" s="76">
        <v>2</v>
      </c>
      <c r="N10" s="22">
        <f>6+16</f>
        <v>22</v>
      </c>
      <c r="O10" s="23">
        <f>2+3</f>
        <v>5</v>
      </c>
      <c r="P10" s="24">
        <f>3+10</f>
        <v>13</v>
      </c>
      <c r="Q10" s="64">
        <v>0</v>
      </c>
      <c r="R10" s="69">
        <v>2</v>
      </c>
      <c r="S10" s="70">
        <v>0</v>
      </c>
      <c r="T10" s="94">
        <v>3</v>
      </c>
      <c r="U10" s="94">
        <v>1</v>
      </c>
      <c r="V10" s="97">
        <v>2</v>
      </c>
      <c r="W10" s="100">
        <v>2</v>
      </c>
      <c r="X10" s="103">
        <v>2</v>
      </c>
      <c r="Y10" s="103">
        <v>2</v>
      </c>
      <c r="Z10" s="103">
        <v>2</v>
      </c>
      <c r="AA10" s="103">
        <v>1</v>
      </c>
    </row>
    <row r="11" spans="1:27" ht="15.75">
      <c r="A11" s="34" t="s">
        <v>26</v>
      </c>
      <c r="B11" s="34" t="s">
        <v>24</v>
      </c>
      <c r="C11" s="39">
        <f t="shared" si="0"/>
        <v>891</v>
      </c>
      <c r="D11" s="19">
        <v>53</v>
      </c>
      <c r="E11" s="19">
        <v>44</v>
      </c>
      <c r="F11" s="12">
        <v>35</v>
      </c>
      <c r="G11" s="19">
        <v>39</v>
      </c>
      <c r="H11" s="19">
        <v>39</v>
      </c>
      <c r="I11" s="20">
        <v>85</v>
      </c>
      <c r="J11" s="20">
        <v>35</v>
      </c>
      <c r="K11" s="20">
        <v>38</v>
      </c>
      <c r="L11" s="20">
        <v>27</v>
      </c>
      <c r="M11" s="20">
        <v>18</v>
      </c>
      <c r="N11" s="22">
        <f>93+40</f>
        <v>133</v>
      </c>
      <c r="O11" s="23">
        <v>52</v>
      </c>
      <c r="P11" s="24">
        <v>40</v>
      </c>
      <c r="Q11" s="64">
        <v>0</v>
      </c>
      <c r="R11" s="69">
        <f>13+6</f>
        <v>19</v>
      </c>
      <c r="S11" s="70">
        <v>14</v>
      </c>
      <c r="T11" s="94">
        <v>39</v>
      </c>
      <c r="U11" s="94">
        <v>24</v>
      </c>
      <c r="V11" s="97">
        <v>39</v>
      </c>
      <c r="W11" s="100">
        <v>28</v>
      </c>
      <c r="X11" s="103">
        <v>18</v>
      </c>
      <c r="Y11" s="103">
        <v>18</v>
      </c>
      <c r="Z11" s="103">
        <v>45</v>
      </c>
      <c r="AA11" s="103">
        <v>9</v>
      </c>
    </row>
    <row r="12" spans="1:27" ht="15.75">
      <c r="A12" s="34" t="s">
        <v>27</v>
      </c>
      <c r="B12" s="34" t="s">
        <v>23</v>
      </c>
      <c r="C12" s="39">
        <f t="shared" si="0"/>
        <v>100</v>
      </c>
      <c r="D12" s="19">
        <v>11</v>
      </c>
      <c r="E12" s="19">
        <v>5</v>
      </c>
      <c r="F12" s="12">
        <v>7</v>
      </c>
      <c r="G12" s="19">
        <v>4</v>
      </c>
      <c r="H12" s="19">
        <v>4</v>
      </c>
      <c r="I12" s="20">
        <v>18</v>
      </c>
      <c r="J12" s="20">
        <v>0</v>
      </c>
      <c r="K12" s="20">
        <v>2</v>
      </c>
      <c r="L12" s="20">
        <v>3</v>
      </c>
      <c r="M12" s="20">
        <v>2</v>
      </c>
      <c r="N12" s="22">
        <f>5+1</f>
        <v>6</v>
      </c>
      <c r="O12" s="23">
        <f>5+1</f>
        <v>6</v>
      </c>
      <c r="P12" s="24">
        <v>4</v>
      </c>
      <c r="Q12" s="64">
        <v>0</v>
      </c>
      <c r="R12" s="69">
        <v>3</v>
      </c>
      <c r="S12" s="70">
        <v>5</v>
      </c>
      <c r="T12" s="94">
        <v>4</v>
      </c>
      <c r="U12" s="94">
        <v>2</v>
      </c>
      <c r="V12" s="97">
        <v>3</v>
      </c>
      <c r="W12" s="100">
        <v>3</v>
      </c>
      <c r="X12" s="103">
        <v>2</v>
      </c>
      <c r="Y12" s="103">
        <v>2</v>
      </c>
      <c r="Z12" s="103">
        <v>3</v>
      </c>
      <c r="AA12" s="103">
        <v>1</v>
      </c>
    </row>
    <row r="13" spans="1:27" ht="15.75">
      <c r="A13" s="34" t="s">
        <v>28</v>
      </c>
      <c r="B13" s="34" t="s">
        <v>29</v>
      </c>
      <c r="C13" s="39">
        <f t="shared" si="0"/>
        <v>109</v>
      </c>
      <c r="D13" s="19">
        <v>12</v>
      </c>
      <c r="E13" s="19">
        <v>5</v>
      </c>
      <c r="F13" s="12">
        <v>8</v>
      </c>
      <c r="G13" s="19">
        <v>4</v>
      </c>
      <c r="H13" s="19">
        <v>4</v>
      </c>
      <c r="I13" s="20">
        <v>20</v>
      </c>
      <c r="J13" s="20">
        <v>0</v>
      </c>
      <c r="K13" s="20">
        <v>4</v>
      </c>
      <c r="L13" s="20">
        <v>3</v>
      </c>
      <c r="M13" s="20">
        <v>2</v>
      </c>
      <c r="N13" s="22">
        <f>5+3</f>
        <v>8</v>
      </c>
      <c r="O13" s="23">
        <f>5+3</f>
        <v>8</v>
      </c>
      <c r="P13" s="24">
        <v>4</v>
      </c>
      <c r="Q13" s="64">
        <v>0</v>
      </c>
      <c r="R13" s="69">
        <v>3</v>
      </c>
      <c r="S13" s="70">
        <v>5</v>
      </c>
      <c r="T13" s="94">
        <v>4</v>
      </c>
      <c r="U13" s="94">
        <v>2</v>
      </c>
      <c r="V13" s="97">
        <v>3</v>
      </c>
      <c r="W13" s="100">
        <v>3</v>
      </c>
      <c r="X13" s="103">
        <v>2</v>
      </c>
      <c r="Y13" s="103">
        <v>2</v>
      </c>
      <c r="Z13" s="103">
        <v>2</v>
      </c>
      <c r="AA13" s="103">
        <v>1</v>
      </c>
    </row>
    <row r="14" spans="1:27" ht="15.75">
      <c r="A14" s="34" t="s">
        <v>30</v>
      </c>
      <c r="B14" s="34" t="s">
        <v>31</v>
      </c>
      <c r="C14" s="39">
        <f t="shared" si="0"/>
        <v>138</v>
      </c>
      <c r="D14" s="19">
        <v>10</v>
      </c>
      <c r="E14" s="19">
        <v>8</v>
      </c>
      <c r="F14" s="12">
        <v>7</v>
      </c>
      <c r="G14" s="19">
        <v>4</v>
      </c>
      <c r="H14" s="19">
        <v>4</v>
      </c>
      <c r="I14" s="20">
        <v>17</v>
      </c>
      <c r="J14" s="20">
        <v>0</v>
      </c>
      <c r="K14" s="20">
        <v>3</v>
      </c>
      <c r="L14" s="20">
        <v>5</v>
      </c>
      <c r="M14" s="20">
        <v>2</v>
      </c>
      <c r="N14" s="22">
        <f>17+6</f>
        <v>23</v>
      </c>
      <c r="O14" s="23">
        <f>10+3</f>
        <v>13</v>
      </c>
      <c r="P14" s="24">
        <v>4</v>
      </c>
      <c r="Q14" s="64">
        <v>0</v>
      </c>
      <c r="R14" s="69">
        <v>12</v>
      </c>
      <c r="S14" s="70">
        <v>5</v>
      </c>
      <c r="T14" s="94">
        <v>4</v>
      </c>
      <c r="U14" s="94">
        <v>2</v>
      </c>
      <c r="V14" s="97">
        <v>3</v>
      </c>
      <c r="W14" s="100">
        <v>5</v>
      </c>
      <c r="X14" s="103">
        <v>2</v>
      </c>
      <c r="Y14" s="103">
        <v>2</v>
      </c>
      <c r="Z14" s="103">
        <v>2</v>
      </c>
      <c r="AA14" s="103">
        <v>1</v>
      </c>
    </row>
    <row r="15" spans="1:27" ht="15.75">
      <c r="A15" s="34" t="s">
        <v>32</v>
      </c>
      <c r="B15" s="34" t="s">
        <v>33</v>
      </c>
      <c r="C15" s="39">
        <f t="shared" si="0"/>
        <v>137</v>
      </c>
      <c r="D15" s="19">
        <v>12</v>
      </c>
      <c r="E15" s="19">
        <v>8</v>
      </c>
      <c r="F15" s="12">
        <v>8</v>
      </c>
      <c r="G15" s="19">
        <v>4</v>
      </c>
      <c r="H15" s="19">
        <v>4</v>
      </c>
      <c r="I15" s="20">
        <v>20</v>
      </c>
      <c r="J15" s="20">
        <v>0</v>
      </c>
      <c r="K15" s="20">
        <v>14</v>
      </c>
      <c r="L15" s="20">
        <v>4</v>
      </c>
      <c r="M15" s="20">
        <v>2</v>
      </c>
      <c r="N15" s="22">
        <f>15+4</f>
        <v>19</v>
      </c>
      <c r="O15" s="23">
        <v>9</v>
      </c>
      <c r="P15" s="24">
        <v>4</v>
      </c>
      <c r="Q15" s="64">
        <v>0</v>
      </c>
      <c r="R15" s="69">
        <f>2+2</f>
        <v>4</v>
      </c>
      <c r="S15" s="70">
        <v>5</v>
      </c>
      <c r="T15" s="94">
        <v>4</v>
      </c>
      <c r="U15" s="94">
        <v>2</v>
      </c>
      <c r="V15" s="97">
        <v>3</v>
      </c>
      <c r="W15" s="100">
        <v>4</v>
      </c>
      <c r="X15" s="103">
        <v>2</v>
      </c>
      <c r="Y15" s="103">
        <v>2</v>
      </c>
      <c r="Z15" s="103">
        <v>2</v>
      </c>
      <c r="AA15" s="103">
        <v>1</v>
      </c>
    </row>
    <row r="16" spans="1:27" ht="15.75">
      <c r="A16" s="34" t="s">
        <v>34</v>
      </c>
      <c r="B16" s="34" t="s">
        <v>24</v>
      </c>
      <c r="C16" s="39">
        <f t="shared" si="0"/>
        <v>80</v>
      </c>
      <c r="D16" s="19">
        <v>5</v>
      </c>
      <c r="E16" s="19">
        <v>4</v>
      </c>
      <c r="F16" s="12">
        <v>3</v>
      </c>
      <c r="G16" s="19">
        <v>3</v>
      </c>
      <c r="H16" s="19">
        <v>3</v>
      </c>
      <c r="I16" s="20">
        <f>8+3</f>
        <v>11</v>
      </c>
      <c r="J16" s="20">
        <v>0</v>
      </c>
      <c r="K16" s="20">
        <v>2</v>
      </c>
      <c r="L16" s="20">
        <v>3</v>
      </c>
      <c r="M16" s="20">
        <v>1</v>
      </c>
      <c r="N16" s="22">
        <f>4+5</f>
        <v>9</v>
      </c>
      <c r="O16" s="23">
        <f>5+3</f>
        <v>8</v>
      </c>
      <c r="P16" s="23">
        <f>3+6</f>
        <v>9</v>
      </c>
      <c r="Q16" s="64">
        <v>0</v>
      </c>
      <c r="R16" s="69">
        <f>1+2</f>
        <v>3</v>
      </c>
      <c r="S16" s="70">
        <v>2</v>
      </c>
      <c r="T16" s="94">
        <v>3</v>
      </c>
      <c r="U16" s="94">
        <v>1</v>
      </c>
      <c r="V16" s="97">
        <v>2</v>
      </c>
      <c r="W16" s="100">
        <v>3</v>
      </c>
      <c r="X16" s="103">
        <v>1</v>
      </c>
      <c r="Y16" s="103">
        <v>1</v>
      </c>
      <c r="Z16" s="103">
        <v>2</v>
      </c>
      <c r="AA16" s="103">
        <v>1</v>
      </c>
    </row>
    <row r="17" spans="1:27" ht="15.75">
      <c r="A17" s="34" t="s">
        <v>35</v>
      </c>
      <c r="B17" s="34" t="s">
        <v>24</v>
      </c>
      <c r="C17" s="39">
        <f t="shared" si="0"/>
        <v>65</v>
      </c>
      <c r="D17" s="19">
        <v>5</v>
      </c>
      <c r="E17" s="19">
        <v>2</v>
      </c>
      <c r="F17" s="12">
        <v>3</v>
      </c>
      <c r="G17" s="19">
        <v>2</v>
      </c>
      <c r="H17" s="19">
        <v>2</v>
      </c>
      <c r="I17" s="20">
        <f>8+2</f>
        <v>10</v>
      </c>
      <c r="J17" s="20">
        <v>0</v>
      </c>
      <c r="K17" s="20">
        <v>1</v>
      </c>
      <c r="L17" s="20">
        <v>3</v>
      </c>
      <c r="M17" s="20">
        <v>1</v>
      </c>
      <c r="N17" s="25">
        <f>4+5</f>
        <v>9</v>
      </c>
      <c r="O17" s="26">
        <f>5+5</f>
        <v>10</v>
      </c>
      <c r="P17" s="26">
        <v>2</v>
      </c>
      <c r="Q17" s="22">
        <v>0</v>
      </c>
      <c r="R17" s="69">
        <v>1</v>
      </c>
      <c r="S17" s="70">
        <v>2</v>
      </c>
      <c r="T17" s="94">
        <v>2</v>
      </c>
      <c r="U17" s="94">
        <v>1</v>
      </c>
      <c r="V17" s="97">
        <v>2</v>
      </c>
      <c r="W17" s="100">
        <v>2</v>
      </c>
      <c r="X17" s="103">
        <v>1</v>
      </c>
      <c r="Y17" s="103">
        <v>1</v>
      </c>
      <c r="Z17" s="103">
        <v>2</v>
      </c>
      <c r="AA17" s="103">
        <v>1</v>
      </c>
    </row>
    <row r="18" spans="1:27" ht="15.75">
      <c r="A18" s="34" t="s">
        <v>36</v>
      </c>
      <c r="B18" s="34" t="s">
        <v>37</v>
      </c>
      <c r="C18" s="39">
        <f>SUM($D18:$AA18)</f>
        <v>559</v>
      </c>
      <c r="D18" s="19">
        <v>27</v>
      </c>
      <c r="E18" s="19">
        <v>26</v>
      </c>
      <c r="F18" s="12">
        <v>17</v>
      </c>
      <c r="G18" s="19">
        <v>26</v>
      </c>
      <c r="H18" s="19">
        <v>26</v>
      </c>
      <c r="I18" s="20">
        <f>42+10</f>
        <v>52</v>
      </c>
      <c r="J18" s="20">
        <v>25</v>
      </c>
      <c r="K18" s="20">
        <v>10</v>
      </c>
      <c r="L18" s="20">
        <v>10</v>
      </c>
      <c r="M18" s="20">
        <v>5</v>
      </c>
      <c r="N18" s="25">
        <f>55+62</f>
        <v>117</v>
      </c>
      <c r="O18" s="25">
        <f>19+8</f>
        <v>27</v>
      </c>
      <c r="P18" s="25">
        <v>49</v>
      </c>
      <c r="Q18" s="22">
        <v>15</v>
      </c>
      <c r="R18" s="69">
        <f>8+20</f>
        <v>28</v>
      </c>
      <c r="S18" s="70">
        <v>8</v>
      </c>
      <c r="T18" s="94">
        <v>26</v>
      </c>
      <c r="U18" s="94">
        <v>8</v>
      </c>
      <c r="V18" s="97">
        <v>24</v>
      </c>
      <c r="W18" s="100">
        <v>10</v>
      </c>
      <c r="X18" s="103">
        <v>5</v>
      </c>
      <c r="Y18" s="103">
        <v>5</v>
      </c>
      <c r="Z18" s="103">
        <v>12</v>
      </c>
      <c r="AA18" s="103">
        <v>1</v>
      </c>
    </row>
    <row r="19" spans="1:27" ht="16.5" thickBot="1">
      <c r="A19" s="34" t="s">
        <v>38</v>
      </c>
      <c r="B19" s="34" t="s">
        <v>24</v>
      </c>
      <c r="C19" s="39">
        <f t="shared" si="0"/>
        <v>57</v>
      </c>
      <c r="D19" s="19">
        <v>4</v>
      </c>
      <c r="E19" s="19">
        <v>3</v>
      </c>
      <c r="F19" s="12">
        <v>2</v>
      </c>
      <c r="G19" s="19">
        <v>2</v>
      </c>
      <c r="H19" s="19">
        <v>2</v>
      </c>
      <c r="I19" s="20">
        <v>6</v>
      </c>
      <c r="J19" s="20">
        <v>0</v>
      </c>
      <c r="K19" s="20">
        <v>4</v>
      </c>
      <c r="L19" s="20">
        <v>2</v>
      </c>
      <c r="M19" s="20">
        <v>1</v>
      </c>
      <c r="N19" s="25">
        <f>6+3</f>
        <v>9</v>
      </c>
      <c r="O19" s="25">
        <v>3</v>
      </c>
      <c r="P19" s="25">
        <v>2</v>
      </c>
      <c r="Q19" s="22">
        <v>0</v>
      </c>
      <c r="R19" s="69">
        <v>2</v>
      </c>
      <c r="S19" s="70">
        <v>2</v>
      </c>
      <c r="T19" s="94">
        <v>2</v>
      </c>
      <c r="U19" s="94">
        <v>2</v>
      </c>
      <c r="V19" s="97">
        <v>2</v>
      </c>
      <c r="W19" s="100">
        <v>2</v>
      </c>
      <c r="X19" s="103">
        <v>1</v>
      </c>
      <c r="Y19" s="103">
        <v>1</v>
      </c>
      <c r="Z19" s="103">
        <v>2</v>
      </c>
      <c r="AA19" s="103">
        <v>1</v>
      </c>
    </row>
    <row r="20" spans="1:27" ht="17.25" thickTop="1" thickBot="1">
      <c r="A20" s="32" t="s">
        <v>56</v>
      </c>
      <c r="B20" s="32"/>
      <c r="C20" s="37">
        <f>SUM(C5:C19)</f>
        <v>2500</v>
      </c>
      <c r="D20" s="36">
        <f t="shared" ref="D20:K20" si="2">SUM(D5:D19)</f>
        <v>155</v>
      </c>
      <c r="E20" s="27">
        <f t="shared" si="2"/>
        <v>120</v>
      </c>
      <c r="F20" s="27">
        <f>SUM(F5:F19)</f>
        <v>100</v>
      </c>
      <c r="G20" s="27">
        <f t="shared" si="2"/>
        <v>100</v>
      </c>
      <c r="H20" s="27">
        <f t="shared" si="2"/>
        <v>100</v>
      </c>
      <c r="I20" s="28">
        <f t="shared" si="2"/>
        <v>283</v>
      </c>
      <c r="J20" s="28">
        <f t="shared" si="2"/>
        <v>60</v>
      </c>
      <c r="K20" s="28">
        <f t="shared" si="2"/>
        <v>83</v>
      </c>
      <c r="L20" s="28">
        <v>70</v>
      </c>
      <c r="M20" s="28">
        <v>40</v>
      </c>
      <c r="N20" s="29">
        <f>SUM(N5:N19)</f>
        <v>400</v>
      </c>
      <c r="O20" s="29">
        <f>O5+O6+O10+O11+O12+O13+O14+O15+O16+O17+O18+O19</f>
        <v>173</v>
      </c>
      <c r="P20" s="29">
        <f>SUM(P5:P19)</f>
        <v>160</v>
      </c>
      <c r="Q20" s="65">
        <v>15</v>
      </c>
      <c r="R20" s="71">
        <f>R19+R18+R17+R16+R15+R14+R13+R12+R11+R10+R6+R5</f>
        <v>83</v>
      </c>
      <c r="S20" s="72">
        <f>SUM(S5:S19)</f>
        <v>68</v>
      </c>
      <c r="T20" s="94">
        <v>100</v>
      </c>
      <c r="U20" s="94">
        <v>50</v>
      </c>
      <c r="V20" s="97">
        <v>90</v>
      </c>
      <c r="W20" s="100">
        <v>70</v>
      </c>
      <c r="X20" s="103">
        <v>40</v>
      </c>
      <c r="Y20" s="103">
        <v>40</v>
      </c>
      <c r="Z20" s="103">
        <v>80</v>
      </c>
      <c r="AA20" s="103">
        <v>20</v>
      </c>
    </row>
    <row r="21" spans="1:27" ht="17.25" thickTop="1" thickBot="1">
      <c r="A21" s="32" t="s">
        <v>57</v>
      </c>
      <c r="B21" s="31"/>
      <c r="C21" s="38">
        <f>SUM(D21:AA21)</f>
        <v>2500</v>
      </c>
      <c r="D21" s="124">
        <f>D20+E20+G20+H20+F20</f>
        <v>575</v>
      </c>
      <c r="E21" s="125"/>
      <c r="F21" s="125"/>
      <c r="G21" s="125"/>
      <c r="H21" s="126"/>
      <c r="I21" s="127">
        <f>I20+J20+K20+L20+M20</f>
        <v>536</v>
      </c>
      <c r="J21" s="128"/>
      <c r="K21" s="128"/>
      <c r="L21" s="125"/>
      <c r="M21" s="125"/>
      <c r="N21" s="129">
        <f>N20+O20+P20+Q20</f>
        <v>748</v>
      </c>
      <c r="O21" s="130"/>
      <c r="P21" s="130"/>
      <c r="Q21" s="130"/>
      <c r="R21" s="131">
        <f>R20+S20</f>
        <v>151</v>
      </c>
      <c r="S21" s="132"/>
      <c r="T21" s="120">
        <f>T20+U20</f>
        <v>150</v>
      </c>
      <c r="U21" s="121"/>
      <c r="V21" s="97">
        <v>90</v>
      </c>
      <c r="W21" s="100">
        <v>70</v>
      </c>
      <c r="X21" s="114">
        <f>X20+Y20+Z20+AA20</f>
        <v>180</v>
      </c>
      <c r="Y21" s="115"/>
      <c r="Z21" s="115"/>
      <c r="AA21" s="116"/>
    </row>
    <row r="22" spans="1:27" ht="15.75" thickTop="1"/>
    <row r="23" spans="1:27" ht="18.75">
      <c r="A23" s="108"/>
      <c r="B23" s="108"/>
      <c r="C23" s="109"/>
      <c r="D23" s="109"/>
      <c r="E23" s="109"/>
      <c r="F23" s="109"/>
      <c r="G23" s="109"/>
      <c r="H23" s="109"/>
      <c r="I23" s="109"/>
      <c r="J23" s="109"/>
      <c r="K23" s="109"/>
      <c r="L23" s="109"/>
      <c r="M23" s="109"/>
      <c r="N23" s="109"/>
    </row>
    <row r="24" spans="1:27">
      <c r="A24" s="109"/>
      <c r="B24" s="109"/>
      <c r="C24" s="109"/>
      <c r="D24" s="109"/>
      <c r="E24" s="109"/>
      <c r="F24" s="109"/>
      <c r="G24" s="109"/>
      <c r="H24" s="109"/>
      <c r="I24" s="109"/>
      <c r="J24" s="109"/>
      <c r="K24" s="109"/>
      <c r="L24" s="109"/>
      <c r="M24" s="109"/>
      <c r="N24" s="109"/>
    </row>
    <row r="25" spans="1:27" ht="19.5" thickBot="1">
      <c r="A25" s="106" t="s">
        <v>59</v>
      </c>
      <c r="B25" s="107">
        <v>2500</v>
      </c>
      <c r="C25" s="109"/>
      <c r="D25" s="109"/>
      <c r="E25" s="109"/>
      <c r="F25" s="109"/>
      <c r="G25" s="109"/>
      <c r="H25" s="109"/>
      <c r="I25" s="109"/>
      <c r="J25" s="109"/>
      <c r="K25" s="109"/>
      <c r="L25" s="109"/>
      <c r="M25" s="109"/>
      <c r="N25" s="109"/>
    </row>
    <row r="26" spans="1:27" ht="19.5" thickBot="1">
      <c r="A26" s="59" t="s">
        <v>60</v>
      </c>
      <c r="B26" s="60">
        <v>2500</v>
      </c>
      <c r="C26" s="109"/>
      <c r="D26" s="109"/>
      <c r="E26" s="109"/>
      <c r="F26" s="109"/>
      <c r="G26" s="109"/>
      <c r="H26" s="109"/>
      <c r="I26" s="109"/>
      <c r="J26" s="109"/>
      <c r="K26" s="109"/>
      <c r="L26" s="109"/>
      <c r="M26" s="109"/>
      <c r="N26" s="109"/>
    </row>
    <row r="27" spans="1:27" ht="19.5" thickBot="1">
      <c r="A27" s="61" t="s">
        <v>61</v>
      </c>
      <c r="B27" s="62">
        <f>B25+B26</f>
        <v>5000</v>
      </c>
      <c r="C27" s="109"/>
      <c r="D27" s="109"/>
      <c r="E27" s="109"/>
      <c r="F27" s="109"/>
      <c r="G27" s="109"/>
      <c r="H27" s="109"/>
      <c r="I27" s="109"/>
      <c r="J27" s="109"/>
      <c r="K27" s="109"/>
      <c r="L27" s="109"/>
      <c r="M27" s="109"/>
      <c r="N27" s="109"/>
    </row>
    <row r="28" spans="1:27" ht="56.25" customHeight="1">
      <c r="A28" s="91"/>
      <c r="B28" s="91"/>
      <c r="C28" s="91"/>
      <c r="D28" s="91"/>
      <c r="E28" s="91"/>
      <c r="F28" s="91"/>
      <c r="G28" s="91"/>
      <c r="H28" s="91"/>
      <c r="I28" s="91"/>
      <c r="J28" s="91"/>
      <c r="K28" s="91"/>
      <c r="L28" s="91"/>
      <c r="M28" s="91"/>
      <c r="N28" s="91"/>
      <c r="O28" s="58"/>
      <c r="P28" s="57"/>
      <c r="Q28" s="57"/>
      <c r="R28" s="57"/>
      <c r="S28" s="57"/>
    </row>
    <row r="29" spans="1:27">
      <c r="A29" s="110"/>
      <c r="B29" s="110"/>
      <c r="C29" s="110"/>
      <c r="D29" s="88"/>
      <c r="E29" s="88"/>
      <c r="F29" s="88"/>
      <c r="G29" s="88"/>
      <c r="H29" s="88"/>
      <c r="I29" s="88"/>
      <c r="J29" s="88"/>
      <c r="K29" s="88"/>
      <c r="L29" s="88"/>
      <c r="M29" s="109"/>
      <c r="N29" s="109"/>
    </row>
    <row r="30" spans="1:27">
      <c r="A30" s="110"/>
      <c r="B30" s="110"/>
      <c r="C30" s="110"/>
      <c r="D30" s="88"/>
      <c r="E30" s="88"/>
      <c r="F30" s="88"/>
      <c r="G30" s="88"/>
      <c r="H30" s="88"/>
      <c r="I30" s="88"/>
      <c r="J30" s="88"/>
      <c r="K30" s="88"/>
      <c r="L30" s="88"/>
      <c r="M30" s="109"/>
      <c r="N30" s="109"/>
    </row>
    <row r="31" spans="1:27">
      <c r="A31" s="111"/>
      <c r="B31" s="111"/>
      <c r="C31" s="111"/>
      <c r="D31" s="89"/>
      <c r="E31" s="89"/>
      <c r="F31" s="89"/>
      <c r="G31" s="42"/>
      <c r="H31" s="43"/>
      <c r="I31" s="90"/>
      <c r="J31" s="90"/>
      <c r="K31" s="90"/>
      <c r="L31" s="90"/>
      <c r="M31" s="109"/>
      <c r="N31" s="109"/>
    </row>
    <row r="32" spans="1:27">
      <c r="A32" s="92"/>
      <c r="B32" s="92"/>
      <c r="C32" s="112"/>
      <c r="D32" s="87"/>
      <c r="E32" s="87"/>
      <c r="F32" s="87"/>
      <c r="G32" s="47"/>
      <c r="H32" s="48"/>
      <c r="I32" s="49"/>
      <c r="J32" s="49"/>
      <c r="K32" s="49"/>
      <c r="L32" s="49"/>
      <c r="M32" s="109"/>
      <c r="N32" s="109"/>
    </row>
    <row r="33" spans="1:14">
      <c r="A33" s="113"/>
      <c r="B33" s="113"/>
      <c r="C33" s="52"/>
      <c r="D33" s="87"/>
      <c r="E33" s="87"/>
      <c r="F33" s="87"/>
      <c r="G33" s="47"/>
      <c r="H33" s="48"/>
      <c r="I33" s="49"/>
      <c r="J33" s="49"/>
      <c r="K33" s="49"/>
      <c r="L33" s="49"/>
      <c r="M33" s="109"/>
      <c r="N33" s="109"/>
    </row>
    <row r="34" spans="1:14">
      <c r="A34" s="113"/>
      <c r="B34" s="113"/>
      <c r="C34" s="52"/>
      <c r="D34" s="87"/>
      <c r="E34" s="87"/>
      <c r="F34" s="87"/>
      <c r="G34" s="47"/>
      <c r="H34" s="48"/>
      <c r="I34" s="49"/>
      <c r="J34" s="49"/>
      <c r="K34" s="49"/>
      <c r="L34" s="49"/>
      <c r="M34" s="109"/>
      <c r="N34" s="109"/>
    </row>
    <row r="35" spans="1:14">
      <c r="A35" s="113"/>
      <c r="B35" s="113"/>
      <c r="C35" s="52"/>
      <c r="D35" s="87"/>
      <c r="E35" s="87"/>
      <c r="F35" s="87"/>
      <c r="G35" s="47"/>
      <c r="H35" s="48"/>
      <c r="I35" s="49"/>
      <c r="J35" s="49"/>
      <c r="K35" s="49"/>
      <c r="L35" s="49"/>
      <c r="M35" s="109"/>
      <c r="N35" s="109"/>
    </row>
    <row r="36" spans="1:14">
      <c r="A36" s="113"/>
      <c r="B36" s="113"/>
      <c r="C36" s="52"/>
      <c r="D36" s="87"/>
      <c r="E36" s="87"/>
      <c r="F36" s="87"/>
      <c r="G36" s="47"/>
      <c r="H36" s="48"/>
      <c r="I36" s="49"/>
      <c r="J36" s="49"/>
      <c r="K36" s="49"/>
      <c r="L36" s="49"/>
      <c r="M36" s="109"/>
      <c r="N36" s="109"/>
    </row>
    <row r="37" spans="1:14">
      <c r="A37" s="113"/>
      <c r="B37" s="113"/>
      <c r="C37" s="52"/>
      <c r="D37" s="87"/>
      <c r="E37" s="87"/>
      <c r="F37" s="87"/>
      <c r="G37" s="47"/>
      <c r="H37" s="48"/>
      <c r="I37" s="49"/>
      <c r="J37" s="49"/>
      <c r="K37" s="49"/>
      <c r="L37" s="49"/>
      <c r="M37" s="109"/>
      <c r="N37" s="109"/>
    </row>
    <row r="38" spans="1:14">
      <c r="A38" s="113"/>
      <c r="B38" s="113"/>
      <c r="C38" s="52"/>
      <c r="D38" s="87"/>
      <c r="E38" s="87"/>
      <c r="F38" s="87"/>
      <c r="G38" s="47"/>
      <c r="H38" s="48"/>
      <c r="I38" s="49"/>
      <c r="J38" s="49"/>
      <c r="K38" s="49"/>
      <c r="L38" s="49"/>
      <c r="M38" s="109"/>
      <c r="N38" s="109"/>
    </row>
    <row r="39" spans="1:14">
      <c r="A39" s="113"/>
      <c r="B39" s="113"/>
      <c r="C39" s="52"/>
      <c r="D39" s="87"/>
      <c r="E39" s="87"/>
      <c r="F39" s="87"/>
      <c r="G39" s="47"/>
      <c r="H39" s="48"/>
      <c r="I39" s="49"/>
      <c r="J39" s="49"/>
      <c r="K39" s="49"/>
      <c r="L39" s="49"/>
      <c r="M39" s="109"/>
      <c r="N39" s="109"/>
    </row>
    <row r="40" spans="1:14">
      <c r="A40" s="113"/>
      <c r="B40" s="113"/>
      <c r="C40" s="52"/>
      <c r="D40" s="87"/>
      <c r="E40" s="87"/>
      <c r="F40" s="87"/>
      <c r="G40" s="47"/>
      <c r="H40" s="48"/>
      <c r="I40" s="49"/>
      <c r="J40" s="49"/>
      <c r="K40" s="49"/>
      <c r="L40" s="49"/>
      <c r="M40" s="109"/>
      <c r="N40" s="109"/>
    </row>
    <row r="41" spans="1:14">
      <c r="A41" s="113"/>
      <c r="B41" s="113"/>
      <c r="C41" s="52"/>
      <c r="D41" s="87"/>
      <c r="E41" s="87"/>
      <c r="F41" s="87"/>
      <c r="G41" s="47"/>
      <c r="H41" s="48"/>
      <c r="I41" s="49"/>
      <c r="J41" s="49"/>
      <c r="K41" s="49"/>
      <c r="L41" s="49"/>
      <c r="M41" s="109"/>
      <c r="N41" s="109"/>
    </row>
    <row r="42" spans="1:14">
      <c r="A42" s="113"/>
      <c r="B42" s="113"/>
      <c r="C42" s="52"/>
      <c r="D42" s="87"/>
      <c r="E42" s="87"/>
      <c r="F42" s="87"/>
      <c r="G42" s="47"/>
      <c r="H42" s="48"/>
      <c r="I42" s="49"/>
      <c r="J42" s="49"/>
      <c r="K42" s="49"/>
      <c r="L42" s="49"/>
      <c r="M42" s="109"/>
      <c r="N42" s="109"/>
    </row>
    <row r="43" spans="1:14">
      <c r="A43" s="113"/>
      <c r="B43" s="113"/>
      <c r="C43" s="52"/>
      <c r="D43" s="87"/>
      <c r="E43" s="87"/>
      <c r="F43" s="87"/>
      <c r="G43" s="47"/>
      <c r="H43" s="48"/>
      <c r="I43" s="49"/>
      <c r="J43" s="49"/>
      <c r="K43" s="49"/>
      <c r="L43" s="49"/>
      <c r="M43" s="109"/>
      <c r="N43" s="109"/>
    </row>
    <row r="44" spans="1:14">
      <c r="A44" s="113"/>
      <c r="B44" s="113"/>
      <c r="C44" s="52"/>
      <c r="D44" s="87"/>
      <c r="E44" s="87"/>
      <c r="F44" s="87"/>
      <c r="G44" s="47"/>
      <c r="H44" s="48"/>
      <c r="I44" s="49"/>
      <c r="J44" s="49"/>
      <c r="K44" s="49"/>
      <c r="L44" s="49"/>
      <c r="M44" s="109"/>
      <c r="N44" s="109"/>
    </row>
    <row r="45" spans="1:14">
      <c r="A45" s="113"/>
      <c r="B45" s="113"/>
      <c r="C45" s="52"/>
      <c r="D45" s="87"/>
      <c r="E45" s="87"/>
      <c r="F45" s="87"/>
      <c r="G45" s="47"/>
      <c r="H45" s="48"/>
      <c r="I45" s="49"/>
      <c r="J45" s="49"/>
      <c r="K45" s="49"/>
      <c r="L45" s="49"/>
      <c r="M45" s="109"/>
      <c r="N45" s="109"/>
    </row>
    <row r="46" spans="1:14">
      <c r="A46" s="113"/>
      <c r="B46" s="113"/>
      <c r="C46" s="52"/>
      <c r="D46" s="87"/>
      <c r="E46" s="87"/>
      <c r="F46" s="87"/>
      <c r="G46" s="47"/>
      <c r="H46" s="48"/>
      <c r="I46" s="49"/>
      <c r="J46" s="49"/>
      <c r="K46" s="49"/>
      <c r="L46" s="49"/>
      <c r="M46" s="109"/>
      <c r="N46" s="109"/>
    </row>
    <row r="47" spans="1:14">
      <c r="A47" s="113"/>
      <c r="B47" s="113"/>
      <c r="C47" s="52"/>
      <c r="D47" s="87"/>
      <c r="E47" s="87"/>
      <c r="F47" s="87"/>
      <c r="G47" s="47"/>
      <c r="H47" s="48"/>
      <c r="I47" s="49"/>
      <c r="J47" s="49"/>
      <c r="K47" s="49"/>
      <c r="L47" s="49"/>
      <c r="M47" s="109"/>
      <c r="N47" s="109"/>
    </row>
    <row r="48" spans="1:14">
      <c r="A48" s="88"/>
      <c r="B48" s="88"/>
      <c r="C48" s="52"/>
      <c r="D48" s="87"/>
      <c r="E48" s="87"/>
      <c r="F48" s="87"/>
      <c r="G48" s="47"/>
      <c r="H48" s="48"/>
      <c r="I48" s="49"/>
      <c r="J48" s="49"/>
      <c r="K48" s="49"/>
      <c r="L48" s="49"/>
      <c r="M48" s="109"/>
      <c r="N48" s="109"/>
    </row>
    <row r="49" spans="1:14">
      <c r="A49" s="88"/>
      <c r="B49" s="54"/>
      <c r="C49" s="52"/>
      <c r="D49" s="87"/>
      <c r="E49" s="87"/>
      <c r="F49" s="87"/>
      <c r="G49" s="47"/>
      <c r="H49" s="48"/>
      <c r="I49" s="49"/>
      <c r="J49" s="49"/>
      <c r="K49" s="49"/>
      <c r="L49" s="49"/>
      <c r="M49" s="109"/>
      <c r="N49" s="109"/>
    </row>
    <row r="50" spans="1:14">
      <c r="A50" s="109"/>
      <c r="B50" s="109"/>
      <c r="C50" s="109"/>
      <c r="D50" s="109"/>
      <c r="E50" s="109"/>
      <c r="F50" s="109"/>
      <c r="G50" s="109"/>
      <c r="H50" s="109"/>
      <c r="I50" s="109"/>
      <c r="J50" s="109"/>
      <c r="K50" s="109"/>
      <c r="L50" s="109"/>
      <c r="M50" s="109"/>
      <c r="N50" s="109"/>
    </row>
    <row r="51" spans="1:14">
      <c r="A51" s="109"/>
      <c r="B51" s="109"/>
      <c r="C51" s="109"/>
      <c r="D51" s="109"/>
      <c r="E51" s="109"/>
      <c r="F51" s="109"/>
      <c r="G51" s="109"/>
      <c r="H51" s="109"/>
      <c r="I51" s="109"/>
      <c r="J51" s="109"/>
      <c r="K51" s="109"/>
      <c r="L51" s="109"/>
      <c r="M51" s="109"/>
      <c r="N51" s="109"/>
    </row>
    <row r="52" spans="1:14" ht="18.75">
      <c r="A52" s="108"/>
      <c r="B52" s="108"/>
      <c r="C52" s="109"/>
      <c r="D52" s="109"/>
      <c r="E52" s="109"/>
      <c r="F52" s="109"/>
      <c r="G52" s="109"/>
      <c r="H52" s="109"/>
      <c r="I52" s="109"/>
      <c r="J52" s="109"/>
      <c r="K52" s="109"/>
      <c r="L52" s="109"/>
      <c r="M52" s="109"/>
      <c r="N52" s="109"/>
    </row>
    <row r="53" spans="1:14">
      <c r="A53" s="109"/>
      <c r="B53" s="109"/>
      <c r="C53" s="109"/>
      <c r="D53" s="109"/>
      <c r="E53" s="109"/>
      <c r="F53" s="109"/>
      <c r="G53" s="109"/>
      <c r="H53" s="109"/>
      <c r="I53" s="109"/>
      <c r="J53" s="109"/>
      <c r="K53" s="109"/>
      <c r="L53" s="109"/>
      <c r="M53" s="109"/>
      <c r="N53" s="109"/>
    </row>
    <row r="54" spans="1:14">
      <c r="A54" s="109"/>
      <c r="B54" s="109"/>
      <c r="C54" s="109"/>
      <c r="D54" s="109"/>
      <c r="E54" s="109"/>
      <c r="F54" s="109"/>
      <c r="G54" s="109"/>
      <c r="H54" s="109"/>
      <c r="I54" s="109"/>
      <c r="J54" s="109"/>
      <c r="K54" s="109"/>
      <c r="L54" s="109"/>
      <c r="M54" s="109"/>
      <c r="N54" s="109"/>
    </row>
    <row r="55" spans="1:14" ht="31.5" customHeight="1"/>
    <row r="56" spans="1:14" ht="29.25" customHeight="1"/>
    <row r="57" spans="1:14" ht="35.25" customHeight="1"/>
  </sheetData>
  <mergeCells count="14">
    <mergeCell ref="A1:AA1"/>
    <mergeCell ref="A2:AA2"/>
    <mergeCell ref="X21:AA21"/>
    <mergeCell ref="X3:AA3"/>
    <mergeCell ref="T21:U21"/>
    <mergeCell ref="T3:U3"/>
    <mergeCell ref="D21:H21"/>
    <mergeCell ref="I21:M21"/>
    <mergeCell ref="N21:Q21"/>
    <mergeCell ref="R21:S21"/>
    <mergeCell ref="D3:H3"/>
    <mergeCell ref="I3:M3"/>
    <mergeCell ref="N3:Q3"/>
    <mergeCell ref="R3:S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X69"/>
  <sheetViews>
    <sheetView topLeftCell="P57" workbookViewId="0">
      <selection activeCell="V72" sqref="V72"/>
    </sheetView>
  </sheetViews>
  <sheetFormatPr defaultRowHeight="15"/>
  <cols>
    <col min="1" max="1" width="53.140625" bestFit="1" customWidth="1"/>
    <col min="2" max="2" width="13.42578125" bestFit="1" customWidth="1"/>
    <col min="3" max="3" width="11.28515625" bestFit="1" customWidth="1"/>
    <col min="4" max="5" width="9.28515625" bestFit="1" customWidth="1"/>
    <col min="6" max="6" width="17.42578125" customWidth="1"/>
    <col min="7" max="7" width="46.7109375" bestFit="1" customWidth="1"/>
  </cols>
  <sheetData>
    <row r="1" spans="1:24">
      <c r="A1" s="150"/>
      <c r="B1" s="150"/>
      <c r="C1" s="150"/>
      <c r="D1" s="151"/>
      <c r="E1" s="151"/>
      <c r="F1" s="151"/>
      <c r="G1" s="151"/>
      <c r="H1" s="151"/>
      <c r="I1" s="151"/>
      <c r="J1" s="151"/>
      <c r="K1" s="151"/>
      <c r="L1" s="41"/>
      <c r="M1" s="41"/>
    </row>
    <row r="2" spans="1:24">
      <c r="A2" s="150"/>
      <c r="B2" s="150"/>
      <c r="C2" s="150"/>
      <c r="D2" s="151"/>
      <c r="E2" s="151"/>
      <c r="F2" s="151"/>
      <c r="G2" s="151"/>
      <c r="H2" s="151"/>
      <c r="I2" s="151"/>
      <c r="J2" s="151"/>
      <c r="K2" s="151"/>
      <c r="L2" s="41"/>
      <c r="M2" s="41"/>
    </row>
    <row r="3" spans="1:24">
      <c r="A3" s="1"/>
      <c r="B3" s="1"/>
      <c r="C3" s="1"/>
      <c r="D3" s="152"/>
      <c r="E3" s="152"/>
      <c r="F3" s="42"/>
      <c r="G3" s="43"/>
      <c r="H3" s="153"/>
      <c r="I3" s="153"/>
      <c r="J3" s="153"/>
      <c r="K3" s="153"/>
      <c r="L3" s="41"/>
      <c r="M3" s="41"/>
    </row>
    <row r="4" spans="1:24">
      <c r="A4" s="44"/>
      <c r="B4" s="44"/>
      <c r="C4" s="45"/>
      <c r="D4" s="46"/>
      <c r="E4" s="46"/>
      <c r="F4" s="47"/>
      <c r="G4" s="48"/>
      <c r="H4" s="49"/>
      <c r="I4" s="49"/>
      <c r="J4" s="49"/>
      <c r="K4" s="49"/>
      <c r="L4" s="41"/>
      <c r="M4" s="41"/>
    </row>
    <row r="5" spans="1:24">
      <c r="A5" s="50"/>
      <c r="B5" s="51"/>
      <c r="C5" s="52"/>
      <c r="D5" s="46"/>
      <c r="E5" s="46"/>
      <c r="F5" s="47"/>
      <c r="G5" s="48"/>
      <c r="H5" s="49"/>
      <c r="I5" s="49"/>
      <c r="J5" s="49"/>
      <c r="K5" s="49"/>
      <c r="L5" s="41"/>
      <c r="M5" s="41"/>
    </row>
    <row r="6" spans="1:24">
      <c r="A6" s="50"/>
      <c r="B6" s="51"/>
      <c r="C6" s="52"/>
      <c r="D6" s="46"/>
      <c r="E6" s="46"/>
      <c r="F6" s="47"/>
      <c r="G6" s="48"/>
      <c r="H6" s="49"/>
      <c r="I6" s="49"/>
      <c r="J6" s="49"/>
      <c r="K6" s="49"/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</row>
    <row r="7" spans="1:24">
      <c r="A7" s="51"/>
      <c r="B7" s="51"/>
      <c r="C7" s="52"/>
      <c r="D7" s="46"/>
      <c r="E7" s="46"/>
      <c r="F7" s="47"/>
      <c r="G7" s="48"/>
      <c r="H7" s="49"/>
      <c r="I7" s="49"/>
      <c r="J7" s="49"/>
      <c r="K7" s="49"/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  <c r="X7" s="55"/>
    </row>
    <row r="8" spans="1:24">
      <c r="A8" s="51"/>
      <c r="B8" s="51"/>
      <c r="C8" s="52"/>
      <c r="D8" s="46"/>
      <c r="E8" s="46"/>
      <c r="F8" s="47"/>
      <c r="G8" s="48"/>
      <c r="H8" s="49"/>
      <c r="I8" s="49"/>
      <c r="J8" s="49"/>
      <c r="K8" s="49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  <c r="X8" s="55"/>
    </row>
    <row r="9" spans="1:24">
      <c r="A9" s="51"/>
      <c r="B9" s="51"/>
      <c r="C9" s="52"/>
      <c r="D9" s="46"/>
      <c r="E9" s="46"/>
      <c r="F9" s="47"/>
      <c r="G9" s="48"/>
      <c r="H9" s="49"/>
      <c r="I9" s="49"/>
      <c r="J9" s="49"/>
      <c r="K9" s="49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  <c r="W9" s="55"/>
      <c r="X9" s="55"/>
    </row>
    <row r="10" spans="1:24">
      <c r="A10" s="51"/>
      <c r="B10" s="51"/>
      <c r="C10" s="52"/>
      <c r="D10" s="46"/>
      <c r="E10" s="46"/>
      <c r="F10" s="47"/>
      <c r="G10" s="48"/>
      <c r="H10" s="49"/>
      <c r="I10" s="49"/>
      <c r="J10" s="49"/>
      <c r="K10" s="49"/>
      <c r="L10" s="55"/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55"/>
    </row>
    <row r="11" spans="1:24">
      <c r="A11" s="51"/>
      <c r="B11" s="51"/>
      <c r="C11" s="52"/>
      <c r="D11" s="46"/>
      <c r="E11" s="46"/>
      <c r="F11" s="47"/>
      <c r="G11" s="48"/>
      <c r="H11" s="49"/>
      <c r="I11" s="49"/>
      <c r="J11" s="49"/>
      <c r="K11" s="49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  <c r="W11" s="55"/>
      <c r="X11" s="55"/>
    </row>
    <row r="12" spans="1:24">
      <c r="A12" s="51"/>
      <c r="B12" s="51"/>
      <c r="C12" s="52"/>
      <c r="D12" s="46"/>
      <c r="E12" s="46"/>
      <c r="F12" s="47"/>
      <c r="G12" s="48"/>
      <c r="H12" s="49"/>
      <c r="I12" s="49"/>
      <c r="J12" s="49"/>
      <c r="K12" s="49"/>
      <c r="L12" s="55"/>
      <c r="M12" s="55"/>
      <c r="N12" s="55"/>
      <c r="O12" s="55"/>
      <c r="P12" s="55"/>
      <c r="Q12" s="55"/>
      <c r="R12" s="55"/>
      <c r="S12" s="55"/>
      <c r="T12" s="55"/>
      <c r="U12" s="55"/>
      <c r="V12" s="55"/>
      <c r="W12" s="55"/>
      <c r="X12" s="55"/>
    </row>
    <row r="13" spans="1:24">
      <c r="A13" s="51"/>
      <c r="B13" s="51"/>
      <c r="C13" s="52"/>
      <c r="D13" s="46"/>
      <c r="E13" s="46"/>
      <c r="F13" s="47"/>
      <c r="G13" s="48"/>
      <c r="H13" s="49"/>
      <c r="I13" s="49"/>
      <c r="J13" s="49"/>
      <c r="K13" s="49"/>
      <c r="L13" s="55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55"/>
    </row>
    <row r="14" spans="1:24" ht="18.75">
      <c r="A14" s="51"/>
      <c r="B14" s="51"/>
      <c r="C14" s="52"/>
      <c r="D14" s="46"/>
      <c r="E14" s="46"/>
      <c r="F14" s="47"/>
      <c r="G14" s="154" t="s">
        <v>58</v>
      </c>
      <c r="H14" s="154"/>
      <c r="I14" s="154"/>
      <c r="J14" s="154"/>
      <c r="K14" s="154"/>
      <c r="L14" s="154"/>
      <c r="M14" s="154"/>
      <c r="N14" s="154"/>
      <c r="O14" s="154"/>
      <c r="P14" s="154"/>
      <c r="Q14" s="154"/>
      <c r="R14" s="154"/>
      <c r="S14" s="154"/>
      <c r="T14" s="154"/>
      <c r="U14" s="154"/>
      <c r="V14" s="154"/>
      <c r="W14" s="154"/>
      <c r="X14" s="154"/>
    </row>
    <row r="15" spans="1:24" ht="22.5" customHeight="1">
      <c r="A15" s="51"/>
      <c r="B15" s="51"/>
      <c r="C15" s="52"/>
      <c r="D15" s="46"/>
      <c r="E15" s="46"/>
      <c r="F15" s="47"/>
      <c r="G15" s="155"/>
      <c r="H15" s="155"/>
      <c r="I15" s="155"/>
      <c r="J15" s="155"/>
      <c r="K15" s="155"/>
      <c r="L15" s="155"/>
      <c r="M15" s="155"/>
      <c r="N15" s="155"/>
      <c r="O15" s="155"/>
      <c r="P15" s="155"/>
      <c r="Q15" s="155"/>
      <c r="R15" s="155"/>
      <c r="S15" s="155"/>
      <c r="T15" s="155"/>
      <c r="U15" s="155"/>
      <c r="V15" s="155"/>
      <c r="W15" s="155"/>
      <c r="X15" s="155"/>
    </row>
    <row r="16" spans="1:24" ht="16.5" customHeight="1">
      <c r="A16" s="51"/>
      <c r="B16" s="51"/>
      <c r="C16" s="52"/>
      <c r="D16" s="46"/>
      <c r="E16" s="46"/>
      <c r="F16" s="47"/>
      <c r="G16" s="1"/>
      <c r="H16" s="1"/>
      <c r="I16" s="1"/>
      <c r="J16" s="156"/>
      <c r="K16" s="157"/>
      <c r="L16" s="157"/>
      <c r="M16" s="157"/>
      <c r="N16" s="158"/>
      <c r="O16" s="158"/>
      <c r="P16" s="158"/>
      <c r="Q16" s="157"/>
      <c r="R16" s="157"/>
      <c r="S16" s="159"/>
      <c r="T16" s="159"/>
      <c r="U16" s="159"/>
      <c r="V16" s="159"/>
      <c r="W16" s="159"/>
      <c r="X16" s="160"/>
    </row>
    <row r="17" spans="1:24">
      <c r="A17" s="53"/>
      <c r="B17" s="53"/>
      <c r="C17" s="52"/>
      <c r="D17" s="46"/>
      <c r="E17" s="46"/>
      <c r="F17" s="47"/>
      <c r="G17" s="44"/>
      <c r="H17" s="44"/>
      <c r="I17" s="78"/>
      <c r="J17" s="77"/>
      <c r="K17" s="77"/>
      <c r="L17" s="77"/>
      <c r="M17" s="77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</row>
    <row r="18" spans="1:24">
      <c r="A18" s="53"/>
      <c r="B18" s="54"/>
      <c r="C18" s="52"/>
      <c r="D18" s="149"/>
      <c r="E18" s="149"/>
      <c r="F18" s="47"/>
      <c r="G18" s="50"/>
      <c r="H18" s="51"/>
      <c r="I18" s="79"/>
      <c r="J18" s="83"/>
      <c r="K18" s="83"/>
      <c r="L18" s="83"/>
      <c r="M18" s="83"/>
      <c r="N18" s="83"/>
      <c r="O18" s="83"/>
      <c r="P18" s="83"/>
      <c r="Q18" s="83"/>
      <c r="R18" s="83"/>
      <c r="S18" s="80"/>
      <c r="T18" s="80"/>
      <c r="U18" s="44"/>
      <c r="V18" s="80"/>
      <c r="W18" s="80"/>
      <c r="X18" s="80"/>
    </row>
    <row r="19" spans="1:24">
      <c r="A19" s="55"/>
      <c r="B19" s="55"/>
      <c r="C19" s="55"/>
      <c r="D19" s="55"/>
      <c r="E19" s="55"/>
      <c r="F19" s="55"/>
      <c r="G19" s="50"/>
      <c r="H19" s="51"/>
      <c r="I19" s="79"/>
      <c r="J19" s="83"/>
      <c r="K19" s="83"/>
      <c r="L19" s="83"/>
      <c r="M19" s="83"/>
      <c r="N19" s="83"/>
      <c r="O19" s="83"/>
      <c r="P19" s="83"/>
      <c r="Q19" s="83"/>
      <c r="R19" s="83"/>
      <c r="S19" s="80"/>
      <c r="T19" s="80"/>
      <c r="U19" s="44"/>
      <c r="V19" s="80"/>
      <c r="W19" s="80"/>
      <c r="X19" s="80"/>
    </row>
    <row r="20" spans="1:24">
      <c r="A20" s="55"/>
      <c r="B20" s="55"/>
      <c r="C20" s="55"/>
      <c r="D20" s="55"/>
      <c r="E20" s="55"/>
      <c r="F20" s="55"/>
      <c r="G20" s="51"/>
      <c r="H20" s="51"/>
      <c r="I20" s="79"/>
      <c r="J20" s="83"/>
      <c r="K20" s="83"/>
      <c r="L20" s="83"/>
      <c r="M20" s="83"/>
      <c r="N20" s="83"/>
      <c r="O20" s="83"/>
      <c r="P20" s="83"/>
      <c r="Q20" s="83"/>
      <c r="R20" s="83"/>
      <c r="S20" s="80"/>
      <c r="T20" s="80"/>
      <c r="U20" s="44"/>
      <c r="V20" s="80"/>
      <c r="W20" s="80"/>
      <c r="X20" s="80"/>
    </row>
    <row r="21" spans="1:24">
      <c r="A21" s="55"/>
      <c r="B21" s="55"/>
      <c r="C21" s="55"/>
      <c r="D21" s="55"/>
      <c r="E21" s="55"/>
      <c r="F21" s="55"/>
      <c r="G21" s="51"/>
      <c r="H21" s="51"/>
      <c r="I21" s="79"/>
      <c r="J21" s="83"/>
      <c r="K21" s="83"/>
      <c r="L21" s="83"/>
      <c r="M21" s="83"/>
      <c r="N21" s="83"/>
      <c r="O21" s="83"/>
      <c r="P21" s="83"/>
      <c r="Q21" s="83"/>
      <c r="R21" s="83"/>
      <c r="S21" s="80"/>
      <c r="T21" s="80"/>
      <c r="U21" s="44"/>
      <c r="V21" s="80"/>
      <c r="W21" s="80"/>
      <c r="X21" s="80"/>
    </row>
    <row r="22" spans="1:24">
      <c r="A22" s="55"/>
      <c r="B22" s="55"/>
      <c r="C22" s="55"/>
      <c r="D22" s="55"/>
      <c r="E22" s="55"/>
      <c r="F22" s="55"/>
      <c r="G22" s="51"/>
      <c r="H22" s="51"/>
      <c r="I22" s="79"/>
      <c r="J22" s="83"/>
      <c r="K22" s="83"/>
      <c r="L22" s="83"/>
      <c r="M22" s="83"/>
      <c r="N22" s="83"/>
      <c r="O22" s="83"/>
      <c r="P22" s="83"/>
      <c r="Q22" s="83"/>
      <c r="R22" s="83"/>
      <c r="S22" s="80"/>
      <c r="T22" s="80"/>
      <c r="U22" s="44"/>
      <c r="V22" s="80"/>
      <c r="W22" s="80"/>
      <c r="X22" s="80"/>
    </row>
    <row r="23" spans="1:24">
      <c r="A23" s="55"/>
      <c r="B23" s="55"/>
      <c r="C23" s="55"/>
      <c r="D23" s="55"/>
      <c r="E23" s="55"/>
      <c r="F23" s="55"/>
      <c r="G23" s="51"/>
      <c r="H23" s="51"/>
      <c r="I23" s="79"/>
      <c r="J23" s="83"/>
      <c r="K23" s="83"/>
      <c r="L23" s="83"/>
      <c r="M23" s="83"/>
      <c r="N23" s="83"/>
      <c r="O23" s="83"/>
      <c r="P23" s="83"/>
      <c r="Q23" s="83"/>
      <c r="R23" s="83"/>
      <c r="S23" s="80"/>
      <c r="T23" s="80"/>
      <c r="U23" s="44"/>
      <c r="V23" s="80"/>
      <c r="W23" s="80"/>
      <c r="X23" s="80"/>
    </row>
    <row r="24" spans="1:24">
      <c r="A24" s="56"/>
      <c r="B24" s="56"/>
      <c r="C24" s="55"/>
      <c r="D24" s="55"/>
      <c r="E24" s="55"/>
      <c r="F24" s="55"/>
      <c r="G24" s="51"/>
      <c r="H24" s="51"/>
      <c r="I24" s="79"/>
      <c r="J24" s="83"/>
      <c r="K24" s="83"/>
      <c r="L24" s="83"/>
      <c r="M24" s="83"/>
      <c r="N24" s="83"/>
      <c r="O24" s="83"/>
      <c r="P24" s="83"/>
      <c r="Q24" s="83"/>
      <c r="R24" s="83"/>
      <c r="S24" s="80"/>
      <c r="T24" s="80"/>
      <c r="U24" s="44"/>
      <c r="V24" s="80"/>
      <c r="W24" s="80"/>
      <c r="X24" s="80"/>
    </row>
    <row r="25" spans="1:24">
      <c r="A25" s="55"/>
      <c r="B25" s="55"/>
      <c r="C25" s="55"/>
      <c r="D25" s="55"/>
      <c r="E25" s="55"/>
      <c r="F25" s="55"/>
      <c r="G25" s="51"/>
      <c r="H25" s="51"/>
      <c r="I25" s="79"/>
      <c r="J25" s="83"/>
      <c r="K25" s="83"/>
      <c r="L25" s="83"/>
      <c r="M25" s="83"/>
      <c r="N25" s="83"/>
      <c r="O25" s="83"/>
      <c r="P25" s="83"/>
      <c r="Q25" s="83"/>
      <c r="R25" s="83"/>
      <c r="S25" s="80"/>
      <c r="T25" s="80"/>
      <c r="U25" s="44"/>
      <c r="V25" s="80"/>
      <c r="W25" s="80"/>
      <c r="X25" s="80"/>
    </row>
    <row r="26" spans="1:24">
      <c r="A26" s="55"/>
      <c r="B26" s="55"/>
      <c r="C26" s="55"/>
      <c r="D26" s="55"/>
      <c r="E26" s="55"/>
      <c r="F26" s="55"/>
      <c r="G26" s="51"/>
      <c r="H26" s="51"/>
      <c r="I26" s="79"/>
      <c r="J26" s="83"/>
      <c r="K26" s="83"/>
      <c r="L26" s="83"/>
      <c r="M26" s="83"/>
      <c r="N26" s="83"/>
      <c r="O26" s="83"/>
      <c r="P26" s="83"/>
      <c r="Q26" s="83"/>
      <c r="R26" s="83"/>
      <c r="S26" s="80"/>
      <c r="T26" s="80"/>
      <c r="U26" s="44"/>
      <c r="V26" s="80"/>
      <c r="W26" s="80"/>
      <c r="X26" s="80"/>
    </row>
    <row r="27" spans="1:24">
      <c r="A27" s="55"/>
      <c r="B27" s="55"/>
      <c r="C27" s="55"/>
      <c r="D27" s="55"/>
      <c r="E27" s="55"/>
      <c r="F27" s="55"/>
      <c r="G27" s="51"/>
      <c r="H27" s="51"/>
      <c r="I27" s="79"/>
      <c r="J27" s="83"/>
      <c r="K27" s="83"/>
      <c r="L27" s="83"/>
      <c r="M27" s="83"/>
      <c r="N27" s="83"/>
      <c r="O27" s="83"/>
      <c r="P27" s="83"/>
      <c r="Q27" s="83"/>
      <c r="R27" s="83"/>
      <c r="S27" s="80"/>
      <c r="T27" s="80"/>
      <c r="U27" s="44"/>
      <c r="V27" s="80"/>
      <c r="W27" s="80"/>
      <c r="X27" s="80"/>
    </row>
    <row r="28" spans="1:24">
      <c r="A28" s="55"/>
      <c r="B28" s="55"/>
      <c r="C28" s="55"/>
      <c r="D28" s="55"/>
      <c r="E28" s="55"/>
      <c r="F28" s="55"/>
      <c r="G28" s="51"/>
      <c r="H28" s="51"/>
      <c r="I28" s="79"/>
      <c r="J28" s="83"/>
      <c r="K28" s="83"/>
      <c r="L28" s="83"/>
      <c r="M28" s="83"/>
      <c r="N28" s="83"/>
      <c r="O28" s="83"/>
      <c r="P28" s="83"/>
      <c r="Q28" s="83"/>
      <c r="R28" s="83"/>
      <c r="S28" s="80"/>
      <c r="T28" s="80"/>
      <c r="U28" s="44"/>
      <c r="V28" s="80"/>
      <c r="W28" s="80"/>
      <c r="X28" s="80"/>
    </row>
    <row r="29" spans="1:24">
      <c r="A29" s="55"/>
      <c r="B29" s="55"/>
      <c r="C29" s="55"/>
      <c r="D29" s="55"/>
      <c r="E29" s="55"/>
      <c r="F29" s="55"/>
      <c r="G29" s="51"/>
      <c r="H29" s="51"/>
      <c r="I29" s="79"/>
      <c r="J29" s="83"/>
      <c r="K29" s="83"/>
      <c r="L29" s="83"/>
      <c r="M29" s="83"/>
      <c r="N29" s="83"/>
      <c r="O29" s="83"/>
      <c r="P29" s="83"/>
      <c r="Q29" s="83"/>
      <c r="R29" s="83"/>
      <c r="S29" s="80"/>
      <c r="T29" s="80"/>
      <c r="U29" s="80"/>
      <c r="V29" s="80"/>
      <c r="W29" s="80"/>
      <c r="X29" s="80"/>
    </row>
    <row r="30" spans="1:24">
      <c r="G30" s="51"/>
      <c r="H30" s="51"/>
      <c r="I30" s="79"/>
      <c r="J30" s="83"/>
      <c r="K30" s="83"/>
      <c r="L30" s="83"/>
      <c r="M30" s="83"/>
      <c r="N30" s="83"/>
      <c r="O30" s="83"/>
      <c r="P30" s="83"/>
      <c r="Q30" s="83"/>
      <c r="R30" s="83"/>
      <c r="S30" s="80"/>
      <c r="T30" s="80"/>
      <c r="U30" s="80"/>
      <c r="V30" s="80"/>
      <c r="W30" s="80"/>
      <c r="X30" s="80"/>
    </row>
    <row r="31" spans="1:24">
      <c r="G31" s="51"/>
      <c r="H31" s="51"/>
      <c r="I31" s="79"/>
      <c r="J31" s="83"/>
      <c r="K31" s="83"/>
      <c r="L31" s="83"/>
      <c r="M31" s="83"/>
      <c r="N31" s="83"/>
      <c r="O31" s="83"/>
      <c r="P31" s="83"/>
      <c r="Q31" s="83"/>
      <c r="R31" s="83"/>
      <c r="S31" s="80"/>
      <c r="T31" s="80"/>
      <c r="U31" s="80"/>
      <c r="V31" s="80"/>
      <c r="W31" s="80"/>
      <c r="X31" s="80"/>
    </row>
    <row r="32" spans="1:24">
      <c r="G32" s="51"/>
      <c r="H32" s="51"/>
      <c r="I32" s="79"/>
      <c r="J32" s="83"/>
      <c r="K32" s="83"/>
      <c r="L32" s="83"/>
      <c r="M32" s="83"/>
      <c r="N32" s="83"/>
      <c r="O32" s="83"/>
      <c r="P32" s="83"/>
      <c r="Q32" s="83"/>
      <c r="R32" s="83"/>
      <c r="S32" s="80"/>
      <c r="T32" s="80"/>
      <c r="U32" s="80"/>
      <c r="V32" s="80"/>
      <c r="W32" s="80"/>
      <c r="X32" s="80"/>
    </row>
    <row r="33" spans="7:24">
      <c r="G33" s="53"/>
      <c r="H33" s="53"/>
      <c r="I33" s="79"/>
      <c r="J33" s="84"/>
      <c r="K33" s="84"/>
      <c r="L33" s="84"/>
      <c r="M33" s="84"/>
      <c r="N33" s="84"/>
      <c r="O33" s="84"/>
      <c r="P33" s="84"/>
      <c r="Q33" s="84"/>
      <c r="R33" s="84"/>
      <c r="S33" s="84"/>
      <c r="T33" s="84"/>
      <c r="U33" s="84"/>
      <c r="V33" s="84"/>
      <c r="W33" s="84"/>
      <c r="X33" s="84"/>
    </row>
    <row r="34" spans="7:24">
      <c r="G34" s="53"/>
      <c r="H34" s="54"/>
      <c r="I34" s="85"/>
      <c r="J34" s="161"/>
      <c r="K34" s="167"/>
      <c r="L34" s="167"/>
      <c r="M34" s="167"/>
      <c r="N34" s="161"/>
      <c r="O34" s="161"/>
      <c r="P34" s="161"/>
      <c r="Q34" s="167"/>
      <c r="R34" s="167"/>
      <c r="S34" s="161"/>
      <c r="T34" s="161"/>
      <c r="U34" s="161"/>
      <c r="V34" s="161"/>
      <c r="W34" s="161"/>
      <c r="X34" s="161"/>
    </row>
    <row r="35" spans="7:24"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5"/>
      <c r="U35" s="55"/>
      <c r="V35" s="55"/>
      <c r="W35" s="55"/>
      <c r="X35" s="55"/>
    </row>
    <row r="36" spans="7:24">
      <c r="G36" s="55"/>
      <c r="H36" s="55"/>
      <c r="I36" s="55"/>
      <c r="J36" s="55"/>
      <c r="K36" s="55"/>
      <c r="L36" s="55"/>
      <c r="M36" s="55"/>
      <c r="N36" s="55"/>
      <c r="O36" s="55"/>
      <c r="P36" s="55"/>
      <c r="Q36" s="55"/>
      <c r="R36" s="55"/>
      <c r="S36" s="55"/>
      <c r="T36" s="55"/>
      <c r="U36" s="55"/>
      <c r="V36" s="55"/>
      <c r="W36" s="55"/>
      <c r="X36" s="55"/>
    </row>
    <row r="37" spans="7:24">
      <c r="G37" s="150"/>
      <c r="H37" s="150"/>
      <c r="I37" s="150"/>
      <c r="J37" s="150"/>
      <c r="K37" s="150"/>
      <c r="L37" s="150"/>
      <c r="M37" s="150"/>
      <c r="N37" s="150"/>
      <c r="O37" s="150"/>
      <c r="P37" s="150"/>
      <c r="Q37" s="150"/>
      <c r="R37" s="150"/>
      <c r="S37" s="150"/>
      <c r="T37" s="55"/>
      <c r="U37" s="55"/>
      <c r="V37" s="55"/>
      <c r="W37" s="55"/>
      <c r="X37" s="55"/>
    </row>
    <row r="38" spans="7:24">
      <c r="G38" s="150"/>
      <c r="H38" s="150"/>
      <c r="I38" s="150"/>
      <c r="J38" s="150"/>
      <c r="K38" s="150"/>
      <c r="L38" s="150"/>
      <c r="M38" s="150"/>
      <c r="N38" s="150"/>
      <c r="O38" s="150"/>
      <c r="P38" s="150"/>
      <c r="Q38" s="150"/>
      <c r="R38" s="150"/>
      <c r="S38" s="150"/>
      <c r="T38" s="55"/>
      <c r="U38" s="55"/>
      <c r="V38" s="55"/>
      <c r="W38" s="55"/>
      <c r="X38" s="55"/>
    </row>
    <row r="39" spans="7:24">
      <c r="G39" s="1"/>
      <c r="H39" s="1"/>
      <c r="I39" s="1"/>
      <c r="J39" s="77"/>
      <c r="K39" s="158"/>
      <c r="L39" s="158"/>
      <c r="M39" s="158"/>
      <c r="N39" s="162"/>
      <c r="O39" s="162"/>
      <c r="P39" s="162"/>
      <c r="Q39" s="162"/>
      <c r="R39" s="162"/>
      <c r="S39" s="163"/>
      <c r="T39" s="55"/>
      <c r="U39" s="55"/>
      <c r="V39" s="55"/>
      <c r="W39" s="55"/>
      <c r="X39" s="55"/>
    </row>
    <row r="40" spans="7:24">
      <c r="G40" s="44"/>
      <c r="H40" s="44"/>
      <c r="I40" s="78"/>
      <c r="J40" s="77"/>
      <c r="K40" s="44"/>
      <c r="L40" s="44"/>
      <c r="M40" s="44"/>
      <c r="N40" s="44"/>
      <c r="O40" s="44"/>
      <c r="P40" s="44"/>
      <c r="Q40" s="44"/>
      <c r="R40" s="44"/>
      <c r="S40" s="44"/>
      <c r="T40" s="55"/>
      <c r="U40" s="55"/>
      <c r="V40" s="55"/>
      <c r="W40" s="55"/>
      <c r="X40" s="55"/>
    </row>
    <row r="41" spans="7:24">
      <c r="G41" s="50"/>
      <c r="H41" s="51"/>
      <c r="I41" s="79"/>
      <c r="J41" s="80"/>
      <c r="K41" s="80"/>
      <c r="L41" s="80"/>
      <c r="M41" s="80"/>
      <c r="N41" s="80"/>
      <c r="O41" s="80"/>
      <c r="P41" s="80"/>
      <c r="Q41" s="81"/>
      <c r="R41" s="80"/>
      <c r="S41" s="80"/>
      <c r="T41" s="55"/>
      <c r="U41" s="55"/>
      <c r="V41" s="55"/>
      <c r="W41" s="55"/>
      <c r="X41" s="55"/>
    </row>
    <row r="42" spans="7:24">
      <c r="G42" s="50"/>
      <c r="H42" s="51"/>
      <c r="I42" s="79"/>
      <c r="J42" s="80"/>
      <c r="K42" s="80"/>
      <c r="L42" s="80"/>
      <c r="M42" s="80"/>
      <c r="N42" s="80"/>
      <c r="O42" s="80"/>
      <c r="P42" s="80"/>
      <c r="Q42" s="81"/>
      <c r="R42" s="80"/>
      <c r="S42" s="80"/>
      <c r="T42" s="55"/>
      <c r="U42" s="55"/>
      <c r="V42" s="55"/>
      <c r="W42" s="55"/>
      <c r="X42" s="55"/>
    </row>
    <row r="43" spans="7:24">
      <c r="G43" s="51"/>
      <c r="H43" s="51"/>
      <c r="I43" s="79"/>
      <c r="J43" s="80"/>
      <c r="K43" s="80"/>
      <c r="L43" s="80"/>
      <c r="M43" s="80"/>
      <c r="N43" s="80"/>
      <c r="O43" s="80"/>
      <c r="P43" s="80"/>
      <c r="Q43" s="81"/>
      <c r="R43" s="80"/>
      <c r="S43" s="80"/>
      <c r="T43" s="55"/>
      <c r="U43" s="55"/>
      <c r="V43" s="55"/>
      <c r="W43" s="55"/>
      <c r="X43" s="55"/>
    </row>
    <row r="44" spans="7:24">
      <c r="G44" s="51"/>
      <c r="H44" s="51"/>
      <c r="I44" s="79"/>
      <c r="J44" s="80"/>
      <c r="K44" s="80"/>
      <c r="L44" s="80"/>
      <c r="M44" s="80"/>
      <c r="N44" s="80"/>
      <c r="O44" s="80"/>
      <c r="P44" s="80"/>
      <c r="Q44" s="81"/>
      <c r="R44" s="80"/>
      <c r="S44" s="80"/>
      <c r="T44" s="55"/>
      <c r="U44" s="55"/>
      <c r="V44" s="55"/>
      <c r="W44" s="55"/>
      <c r="X44" s="55"/>
    </row>
    <row r="45" spans="7:24">
      <c r="G45" s="51"/>
      <c r="H45" s="51"/>
      <c r="I45" s="79"/>
      <c r="J45" s="80"/>
      <c r="K45" s="80"/>
      <c r="L45" s="80"/>
      <c r="M45" s="80"/>
      <c r="N45" s="80"/>
      <c r="O45" s="80"/>
      <c r="P45" s="80"/>
      <c r="Q45" s="81"/>
      <c r="R45" s="80"/>
      <c r="S45" s="80"/>
      <c r="T45" s="55"/>
      <c r="U45" s="55"/>
      <c r="V45" s="55"/>
      <c r="W45" s="55"/>
      <c r="X45" s="55"/>
    </row>
    <row r="46" spans="7:24">
      <c r="G46" s="51"/>
      <c r="H46" s="51"/>
      <c r="I46" s="79"/>
      <c r="J46" s="80"/>
      <c r="K46" s="80"/>
      <c r="L46" s="80"/>
      <c r="M46" s="80"/>
      <c r="N46" s="80"/>
      <c r="O46" s="80"/>
      <c r="P46" s="80"/>
      <c r="Q46" s="81"/>
      <c r="R46" s="80"/>
      <c r="S46" s="80"/>
      <c r="T46" s="55"/>
      <c r="U46" s="55"/>
      <c r="V46" s="55"/>
      <c r="W46" s="55"/>
      <c r="X46" s="55"/>
    </row>
    <row r="47" spans="7:24">
      <c r="G47" s="51"/>
      <c r="H47" s="51"/>
      <c r="I47" s="79"/>
      <c r="J47" s="80"/>
      <c r="K47" s="80"/>
      <c r="L47" s="80"/>
      <c r="M47" s="80"/>
      <c r="N47" s="80"/>
      <c r="O47" s="80"/>
      <c r="P47" s="80"/>
      <c r="Q47" s="81"/>
      <c r="R47" s="80"/>
      <c r="S47" s="80"/>
      <c r="T47" s="55"/>
      <c r="U47" s="55"/>
      <c r="V47" s="55"/>
      <c r="W47" s="55"/>
      <c r="X47" s="55"/>
    </row>
    <row r="48" spans="7:24">
      <c r="G48" s="51"/>
      <c r="H48" s="51"/>
      <c r="I48" s="79"/>
      <c r="J48" s="80"/>
      <c r="K48" s="80"/>
      <c r="L48" s="80"/>
      <c r="M48" s="80"/>
      <c r="N48" s="80"/>
      <c r="O48" s="80"/>
      <c r="P48" s="80"/>
      <c r="Q48" s="81"/>
      <c r="R48" s="80"/>
      <c r="S48" s="80"/>
      <c r="T48" s="55"/>
      <c r="U48" s="55"/>
      <c r="V48" s="55"/>
      <c r="W48" s="55"/>
      <c r="X48" s="55"/>
    </row>
    <row r="49" spans="7:24">
      <c r="G49" s="51"/>
      <c r="H49" s="51"/>
      <c r="I49" s="79"/>
      <c r="J49" s="80"/>
      <c r="K49" s="80"/>
      <c r="L49" s="80"/>
      <c r="M49" s="80"/>
      <c r="N49" s="80"/>
      <c r="O49" s="80"/>
      <c r="P49" s="80"/>
      <c r="Q49" s="81"/>
      <c r="R49" s="80"/>
      <c r="S49" s="80"/>
      <c r="T49" s="55"/>
      <c r="U49" s="55"/>
      <c r="V49" s="55"/>
      <c r="W49" s="55"/>
      <c r="X49" s="55"/>
    </row>
    <row r="50" spans="7:24">
      <c r="G50" s="51"/>
      <c r="H50" s="51"/>
      <c r="I50" s="79"/>
      <c r="J50" s="80"/>
      <c r="K50" s="80"/>
      <c r="L50" s="80"/>
      <c r="M50" s="80"/>
      <c r="N50" s="80"/>
      <c r="O50" s="80"/>
      <c r="P50" s="80"/>
      <c r="Q50" s="81"/>
      <c r="R50" s="80"/>
      <c r="S50" s="80"/>
      <c r="T50" s="55"/>
      <c r="U50" s="55"/>
      <c r="V50" s="55"/>
      <c r="W50" s="55"/>
      <c r="X50" s="55"/>
    </row>
    <row r="51" spans="7:24">
      <c r="G51" s="51"/>
      <c r="H51" s="51"/>
      <c r="I51" s="79"/>
      <c r="J51" s="80"/>
      <c r="K51" s="80"/>
      <c r="L51" s="80"/>
      <c r="M51" s="80"/>
      <c r="N51" s="80"/>
      <c r="O51" s="80"/>
      <c r="P51" s="80"/>
      <c r="Q51" s="81"/>
      <c r="R51" s="80"/>
      <c r="S51" s="80"/>
      <c r="T51" s="55"/>
      <c r="U51" s="55"/>
      <c r="V51" s="55"/>
      <c r="W51" s="55"/>
      <c r="X51" s="55"/>
    </row>
    <row r="52" spans="7:24">
      <c r="G52" s="51"/>
      <c r="H52" s="51"/>
      <c r="I52" s="79"/>
      <c r="J52" s="80"/>
      <c r="K52" s="80"/>
      <c r="L52" s="80"/>
      <c r="M52" s="80"/>
      <c r="N52" s="80"/>
      <c r="O52" s="80"/>
      <c r="P52" s="80"/>
      <c r="Q52" s="81"/>
      <c r="R52" s="80"/>
      <c r="S52" s="80"/>
      <c r="T52" s="55"/>
      <c r="U52" s="55"/>
      <c r="V52" s="55"/>
      <c r="W52" s="55"/>
      <c r="X52" s="55"/>
    </row>
    <row r="53" spans="7:24">
      <c r="G53" s="51"/>
      <c r="H53" s="51"/>
      <c r="I53" s="79"/>
      <c r="J53" s="80"/>
      <c r="K53" s="80"/>
      <c r="L53" s="80"/>
      <c r="M53" s="80"/>
      <c r="N53" s="80"/>
      <c r="O53" s="80"/>
      <c r="P53" s="80"/>
      <c r="Q53" s="81"/>
      <c r="R53" s="80"/>
      <c r="S53" s="80"/>
      <c r="T53" s="55"/>
      <c r="U53" s="55"/>
      <c r="V53" s="55"/>
      <c r="W53" s="55"/>
      <c r="X53" s="55"/>
    </row>
    <row r="54" spans="7:24">
      <c r="G54" s="51"/>
      <c r="H54" s="51"/>
      <c r="I54" s="79"/>
      <c r="J54" s="80"/>
      <c r="K54" s="80"/>
      <c r="L54" s="80"/>
      <c r="M54" s="80"/>
      <c r="N54" s="80"/>
      <c r="O54" s="80"/>
      <c r="P54" s="80"/>
      <c r="Q54" s="81"/>
      <c r="R54" s="80"/>
      <c r="S54" s="80"/>
      <c r="T54" s="55"/>
      <c r="U54" s="55"/>
      <c r="V54" s="55"/>
      <c r="W54" s="55"/>
      <c r="X54" s="55"/>
    </row>
    <row r="55" spans="7:24">
      <c r="G55" s="51"/>
      <c r="H55" s="51"/>
      <c r="I55" s="79"/>
      <c r="J55" s="80"/>
      <c r="K55" s="80"/>
      <c r="L55" s="80"/>
      <c r="M55" s="80"/>
      <c r="N55" s="80"/>
      <c r="O55" s="80"/>
      <c r="P55" s="80"/>
      <c r="Q55" s="81"/>
      <c r="R55" s="80"/>
      <c r="S55" s="80"/>
      <c r="T55" s="55"/>
      <c r="U55" s="55"/>
      <c r="V55" s="55"/>
      <c r="W55" s="55"/>
      <c r="X55" s="55"/>
    </row>
    <row r="56" spans="7:24">
      <c r="G56" s="54"/>
      <c r="H56" s="54"/>
      <c r="I56" s="79"/>
      <c r="J56" s="82"/>
      <c r="K56" s="164"/>
      <c r="L56" s="165"/>
      <c r="M56" s="165"/>
      <c r="N56" s="164"/>
      <c r="O56" s="166"/>
      <c r="P56" s="166"/>
      <c r="Q56" s="166"/>
      <c r="R56" s="164"/>
      <c r="S56" s="165"/>
      <c r="T56" s="55"/>
      <c r="U56" s="55"/>
      <c r="V56" s="55"/>
      <c r="W56" s="55"/>
      <c r="X56" s="55"/>
    </row>
    <row r="57" spans="7:24">
      <c r="G57" s="55"/>
      <c r="H57" s="55"/>
      <c r="I57" s="82"/>
      <c r="J57" s="55"/>
      <c r="K57" s="55"/>
      <c r="L57" s="55"/>
      <c r="M57" s="55"/>
      <c r="N57" s="55"/>
      <c r="O57" s="55"/>
      <c r="P57" s="55"/>
      <c r="Q57" s="55"/>
      <c r="R57" s="55"/>
      <c r="S57" s="55"/>
      <c r="T57" s="55"/>
      <c r="U57" s="55"/>
      <c r="V57" s="55"/>
      <c r="W57" s="55"/>
      <c r="X57" s="55"/>
    </row>
    <row r="58" spans="7:24">
      <c r="G58" s="55"/>
      <c r="H58" s="55"/>
      <c r="I58" s="55"/>
      <c r="J58" s="55"/>
      <c r="K58" s="55"/>
      <c r="L58" s="55"/>
      <c r="M58" s="55"/>
      <c r="N58" s="55"/>
      <c r="O58" s="55"/>
      <c r="P58" s="55"/>
      <c r="Q58" s="55"/>
      <c r="R58" s="55"/>
      <c r="S58" s="55"/>
      <c r="T58" s="55"/>
      <c r="U58" s="55"/>
      <c r="V58" s="55"/>
      <c r="W58" s="55"/>
      <c r="X58" s="55"/>
    </row>
    <row r="59" spans="7:24"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55"/>
      <c r="R59" s="55"/>
      <c r="S59" s="55"/>
      <c r="T59" s="55"/>
      <c r="U59" s="55"/>
      <c r="V59" s="55"/>
      <c r="W59" s="55"/>
      <c r="X59" s="55"/>
    </row>
    <row r="60" spans="7:24" ht="18.75">
      <c r="G60" s="86"/>
      <c r="H60" s="86"/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55"/>
      <c r="T60" s="55"/>
      <c r="U60" s="55"/>
      <c r="V60" s="55"/>
      <c r="W60" s="55"/>
      <c r="X60" s="55"/>
    </row>
    <row r="61" spans="7:24">
      <c r="G61" s="55"/>
      <c r="H61" s="55"/>
      <c r="I61" s="55"/>
      <c r="J61" s="55"/>
      <c r="K61" s="55"/>
      <c r="L61" s="55"/>
      <c r="M61" s="55"/>
      <c r="N61" s="55"/>
      <c r="O61" s="55"/>
      <c r="P61" s="55"/>
      <c r="Q61" s="55"/>
      <c r="R61" s="55"/>
      <c r="S61" s="55"/>
      <c r="T61" s="55"/>
      <c r="U61" s="55"/>
      <c r="V61" s="55"/>
      <c r="W61" s="55"/>
      <c r="X61" s="55"/>
    </row>
    <row r="62" spans="7:24">
      <c r="G62" s="55"/>
      <c r="H62" s="55"/>
      <c r="I62" s="55"/>
      <c r="J62" s="55"/>
      <c r="K62" s="55"/>
      <c r="L62" s="55"/>
      <c r="M62" s="55"/>
      <c r="N62" s="55"/>
      <c r="O62" s="55"/>
      <c r="P62" s="55"/>
      <c r="Q62" s="55"/>
      <c r="R62" s="55"/>
      <c r="S62" s="55"/>
      <c r="T62" s="55"/>
      <c r="U62" s="55"/>
      <c r="V62" s="55"/>
      <c r="W62" s="55"/>
      <c r="X62" s="55"/>
    </row>
    <row r="63" spans="7:24">
      <c r="G63" s="55"/>
      <c r="H63" s="55"/>
      <c r="I63" s="55"/>
      <c r="J63" s="55"/>
      <c r="K63" s="55"/>
      <c r="L63" s="55"/>
      <c r="M63" s="55"/>
      <c r="N63" s="55"/>
      <c r="O63" s="55"/>
      <c r="P63" s="55"/>
      <c r="Q63" s="55"/>
      <c r="R63" s="55"/>
      <c r="S63" s="55"/>
      <c r="T63" s="55"/>
      <c r="U63" s="55"/>
      <c r="V63" s="55"/>
      <c r="W63" s="55"/>
      <c r="X63" s="55"/>
    </row>
    <row r="64" spans="7:24">
      <c r="G64" s="55"/>
      <c r="H64" s="55"/>
      <c r="I64" s="55"/>
      <c r="J64" s="55"/>
      <c r="K64" s="55"/>
      <c r="L64" s="55"/>
      <c r="M64" s="55"/>
      <c r="N64" s="55"/>
      <c r="O64" s="55"/>
      <c r="P64" s="55"/>
      <c r="Q64" s="55"/>
      <c r="R64" s="55"/>
      <c r="S64" s="55"/>
      <c r="T64" s="55"/>
      <c r="U64" s="55"/>
      <c r="V64" s="55"/>
      <c r="W64" s="55"/>
      <c r="X64" s="55"/>
    </row>
    <row r="65" spans="7:24">
      <c r="G65" s="55"/>
      <c r="H65" s="55"/>
      <c r="I65" s="55"/>
      <c r="J65" s="55"/>
      <c r="K65" s="55"/>
      <c r="L65" s="55"/>
      <c r="M65" s="55"/>
      <c r="N65" s="55"/>
      <c r="O65" s="55"/>
      <c r="P65" s="55"/>
      <c r="Q65" s="55"/>
      <c r="R65" s="55"/>
      <c r="S65" s="55"/>
      <c r="T65" s="55"/>
      <c r="U65" s="55"/>
      <c r="V65" s="55"/>
      <c r="W65" s="55"/>
      <c r="X65" s="55"/>
    </row>
    <row r="66" spans="7:24">
      <c r="G66" s="55"/>
      <c r="H66" s="55"/>
      <c r="I66" s="55"/>
      <c r="J66" s="55"/>
      <c r="K66" s="55"/>
      <c r="L66" s="55"/>
      <c r="M66" s="55"/>
      <c r="N66" s="55"/>
      <c r="O66" s="55"/>
      <c r="P66" s="55"/>
      <c r="Q66" s="55"/>
      <c r="R66" s="55"/>
      <c r="S66" s="55"/>
      <c r="T66" s="55"/>
      <c r="U66" s="55"/>
      <c r="V66" s="55"/>
      <c r="W66" s="55"/>
      <c r="X66" s="55"/>
    </row>
    <row r="67" spans="7:24">
      <c r="G67" s="55"/>
      <c r="H67" s="55"/>
      <c r="I67" s="55"/>
      <c r="J67" s="55"/>
      <c r="K67" s="55"/>
      <c r="L67" s="55"/>
      <c r="M67" s="55"/>
      <c r="N67" s="55"/>
      <c r="O67" s="55"/>
      <c r="P67" s="55"/>
      <c r="Q67" s="55"/>
      <c r="R67" s="55"/>
      <c r="S67" s="55"/>
      <c r="T67" s="55"/>
      <c r="U67" s="55"/>
      <c r="V67" s="55"/>
      <c r="W67" s="55"/>
      <c r="X67" s="55"/>
    </row>
    <row r="68" spans="7:24">
      <c r="G68" s="55"/>
      <c r="H68" s="55"/>
      <c r="I68" s="55"/>
      <c r="J68" s="55"/>
      <c r="K68" s="55"/>
      <c r="L68" s="55"/>
      <c r="M68" s="55"/>
      <c r="N68" s="55"/>
      <c r="O68" s="55"/>
      <c r="P68" s="55"/>
      <c r="Q68" s="55"/>
      <c r="R68" s="55"/>
      <c r="S68" s="55"/>
      <c r="T68" s="55"/>
      <c r="U68" s="55"/>
      <c r="V68" s="55"/>
      <c r="W68" s="55"/>
      <c r="X68" s="55"/>
    </row>
    <row r="69" spans="7:24">
      <c r="G69" s="55"/>
      <c r="H69" s="55"/>
      <c r="I69" s="55"/>
      <c r="J69" s="55"/>
      <c r="K69" s="55"/>
      <c r="L69" s="55"/>
      <c r="M69" s="55"/>
      <c r="N69" s="55"/>
      <c r="O69" s="55"/>
      <c r="P69" s="55"/>
      <c r="Q69" s="55"/>
      <c r="R69" s="55"/>
      <c r="S69" s="55"/>
      <c r="T69" s="55"/>
      <c r="U69" s="55"/>
      <c r="V69" s="55"/>
      <c r="W69" s="55"/>
      <c r="X69" s="55"/>
    </row>
  </sheetData>
  <mergeCells count="21">
    <mergeCell ref="K56:M56"/>
    <mergeCell ref="N56:Q56"/>
    <mergeCell ref="R56:S56"/>
    <mergeCell ref="J34:M34"/>
    <mergeCell ref="N34:R34"/>
    <mergeCell ref="S34:V34"/>
    <mergeCell ref="W34:X34"/>
    <mergeCell ref="G37:S38"/>
    <mergeCell ref="K39:M39"/>
    <mergeCell ref="N39:Q39"/>
    <mergeCell ref="R39:S39"/>
    <mergeCell ref="D18:E18"/>
    <mergeCell ref="A1:K2"/>
    <mergeCell ref="D3:E3"/>
    <mergeCell ref="H3:K3"/>
    <mergeCell ref="G14:X14"/>
    <mergeCell ref="G15:X15"/>
    <mergeCell ref="J16:M16"/>
    <mergeCell ref="N16:R16"/>
    <mergeCell ref="S16:V16"/>
    <mergeCell ref="W16:X1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sqref="A1:H22"/>
    </sheetView>
  </sheetViews>
  <sheetFormatPr defaultRowHeight="15"/>
  <cols>
    <col min="3" max="3" width="9.140625" customWidth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Κατανομη Α΄Κυκλου Προσφυγικο</vt:lpstr>
      <vt:lpstr>Φύλλο2</vt:lpstr>
      <vt:lpstr>Φύλλο3</vt:lpstr>
    </vt:vector>
  </TitlesOfParts>
  <Company>MOD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kflintra</dc:creator>
  <cp:lastModifiedBy>kflintra</cp:lastModifiedBy>
  <cp:lastPrinted>2016-04-26T06:52:51Z</cp:lastPrinted>
  <dcterms:created xsi:type="dcterms:W3CDTF">2016-04-04T11:33:55Z</dcterms:created>
  <dcterms:modified xsi:type="dcterms:W3CDTF">2016-04-27T11:04:11Z</dcterms:modified>
</cp:coreProperties>
</file>