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35" windowWidth="13395" windowHeight="9270"/>
  </bookViews>
  <sheets>
    <sheet name="7Κ_2016_ΥΕ_ΔΙΟΡΙΣΤΕΟΙ - Αντίγρα" sheetId="1" r:id="rId1"/>
  </sheets>
  <calcPr calcId="124519"/>
</workbook>
</file>

<file path=xl/calcChain.xml><?xml version="1.0" encoding="utf-8"?>
<calcChain xmlns="http://schemas.openxmlformats.org/spreadsheetml/2006/main">
  <c r="F7" i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</calcChain>
</file>

<file path=xl/sharedStrings.xml><?xml version="1.0" encoding="utf-8"?>
<sst xmlns="http://schemas.openxmlformats.org/spreadsheetml/2006/main" count="2235" uniqueCount="876">
  <si>
    <t>ΠΛΗΡΩΣΗ ΘΕΣΕΩΝ ΜΕ ΣΕΙΡΑ ΠΡΟΤΕΡΑΙΟΤΗΤΑΣ (ΑΡΘΡΟ 18/Ν. 2190/1994) ΠΡΟΚΗΡΥΞΗ 7Κ/2016/30/12/2016</t>
  </si>
  <si>
    <t>Κ Α Τ Α Σ Τ Α Σ Η    Δ Ι Ο Ρ Ι Σ Τ Ε Ω Ν</t>
  </si>
  <si>
    <t>ΥΠΟΧΡΕΩΤΙΚΗΣ ΕΚΠΑΙΔΕΥΣΗΣ (ΥΕ)(ΕΝΙΑΙΟΣ)</t>
  </si>
  <si>
    <t>Α/Α</t>
  </si>
  <si>
    <t>Α.Μ.</t>
  </si>
  <si>
    <t>ΟΝΟΜΑΤΕΠΩΝΥΜΟ</t>
  </si>
  <si>
    <t>ΠΑΤΡΩΝΥΜΟ</t>
  </si>
  <si>
    <t>Α.Δ.Τ.</t>
  </si>
  <si>
    <t>ΜΟΝΑΔΙΚΟΣ ΚΩΔΙΚΟΣ ΥΠΟΨ.</t>
  </si>
  <si>
    <t>ΦΟΡΕΑΣ</t>
  </si>
  <si>
    <t>ΚΛΑΔΟΣ/ΕΙΔΙΚΟΤΗΤΑ</t>
  </si>
  <si>
    <t>ΚΩΔΙΚΟΣ ΘΕΣΗΣ</t>
  </si>
  <si>
    <t>ΤΥΠΟΣ ΠΙΝΑΚΑ</t>
  </si>
  <si>
    <t>ΕΝΤΟΠΙΟΤΗΤΑ</t>
  </si>
  <si>
    <t>ΕΙΔΙΚΕΣ ΙΔΙΟΤΗΤΕΣ</t>
  </si>
  <si>
    <t>ΒΑΘΜΟΛΟΓΙΑ</t>
  </si>
  <si>
    <t>ΑΒΔΑΛΑ ΕΙΡΗΝΗ</t>
  </si>
  <si>
    <t>ΛΕΩ</t>
  </si>
  <si>
    <t>Χ839227</t>
  </si>
  <si>
    <t>ΓΕΝΙΚΟ ΝΟΣΟΚΟΜΕΙΟ ΑΤΤΙΚΗΣ ΣΙΣΜΑΝΟΓΛΕΙΟ ΑΜΑΛΙΑ ΦΛΕΜΙΓΚ (ΣΙΣΜΑΝΟΓΛΕΙΟ)</t>
  </si>
  <si>
    <t>ΥΕ ΒΟΗΘΗΤΙΚΟΥ ΥΓΕΙΟΝΟΜΙΚΟΥ ΠΡΟΣΩΠΙΚΟΥ ΕΙΔ.ΜΕΤΑΦΟΡΕΩΝ ΑΣΘΕΝΩΝ</t>
  </si>
  <si>
    <t>ΒΠ</t>
  </si>
  <si>
    <t>ΧΩΡ. ΕΜΠ.</t>
  </si>
  <si>
    <t>ΑΒΡΑΜΟΠΟΥΛΟΣ ΣΠΥΡΙΔΩΝ</t>
  </si>
  <si>
    <t>ΠΑΝ</t>
  </si>
  <si>
    <t>ΑΑ316122</t>
  </si>
  <si>
    <t>ΓΕΝΙΚΟ ΝΟΣΟΚΟΜΕΙΟ ΚΟΡΙΝΘΟΥ</t>
  </si>
  <si>
    <t>ΑΓΓΕΛΑΚΗΣ ΙΩΣΗΦ</t>
  </si>
  <si>
    <t>Τ 494662</t>
  </si>
  <si>
    <t>ΓΕΝΙΚΟ ΝΟΣΟΚΟΜΕΙΟ ΧΑΝΙΩΝ ΑΓΙΟΣ ΓΕΩΡΓΙΟΣ</t>
  </si>
  <si>
    <t>ΥΕ ΠΡΟΣ. ΚΑΘ. (ΠΛΥΝΤΩΝ -ΤΡΙΩΝ )</t>
  </si>
  <si>
    <t>ΑΓΓΕΛΗΣ ΠΑΝΑΓΙΩΤΗΣ</t>
  </si>
  <si>
    <t>ΕΜΜ</t>
  </si>
  <si>
    <t>Ν515997</t>
  </si>
  <si>
    <t>ΠΑΝΕΠΙΣΤΗΜΙΑΚΟ ΓΕΝΙΚΟ ΝΟΣΟΚΟΜΕΙΟ ΙΩΑΝΝΙΝΩΝ</t>
  </si>
  <si>
    <t>ΑΔΑΜΟΠΟΥΛΟΣ ΑΝΔΡΕΑΣ</t>
  </si>
  <si>
    <t>ΚΩΝ</t>
  </si>
  <si>
    <t>ΑΙ221022</t>
  </si>
  <si>
    <t>ΑΘΑΝΑΣΙΟΥ ΜΑΡΙΑ</t>
  </si>
  <si>
    <t>ΔΗΜ</t>
  </si>
  <si>
    <t>Τ260216</t>
  </si>
  <si>
    <t>ΑΛΕΞΑΝΔΡΟΠΟΥΛΟΥ ΘΕΩΝΗ</t>
  </si>
  <si>
    <t>ΑΝΔ</t>
  </si>
  <si>
    <t>Χ297453</t>
  </si>
  <si>
    <t>ΓΕΝΙΚΟ ΝΟΣΟΚΟΜΕΙΟ ΑΣΚΛΗΠΙΕΙΟ ΒΟΥΛΑΣ</t>
  </si>
  <si>
    <t>ΑΛΕΞΟΠΟΥΛΟΣ ΝΙΚΟΛΑΟΣ</t>
  </si>
  <si>
    <t>ΑΛΕ</t>
  </si>
  <si>
    <t>ΑΙ200255</t>
  </si>
  <si>
    <t>ΠΑΝΕΠΙΣΤΗΜΙΑΚΟ ΓΕΝΙΚΟ ΝΟΣΟΚΟΜΕΙΟ ΠΑΤΡΩΝ "ΠΑΝΑΓΙΑ Η ΒΟΗΘΕΙΑ"</t>
  </si>
  <si>
    <t>ΑΛΙΠΡΑΝΤΗΣ ΣΤΕΦΑΝΟΣ</t>
  </si>
  <si>
    <t>ΝΙΚ</t>
  </si>
  <si>
    <t>Σ699223</t>
  </si>
  <si>
    <t>ΓΕΝΙΚΟ ΝΟΣΟΚΟΜΕΙΟ ΠΑΙΔΩΝ ΠΕΝΤΕΛΗΣ</t>
  </si>
  <si>
    <t>ΑΝΑΣΤΑΣΙΑΔΗΣ ΙΩΑΝΝΗΣ</t>
  </si>
  <si>
    <t>ΑΝΕ</t>
  </si>
  <si>
    <t>ΑΖ912344</t>
  </si>
  <si>
    <t>ΓΕΝΙΚΟ ΝΟΣΟΚΟΜΕΙΟ ΘΕΣΣΑΛΟΝΙΚΗΣ ΓΕΩΡΓΙΟΣ ΠΑΠΑΝΙΚΟΛΑΟΥ (Γ. ΠΑΠΑΝΙΚΟΛΑΟΥ)</t>
  </si>
  <si>
    <t>ΑΝΑΣΤΑΣΙΑΔΟΥ ΒΑΙΑ</t>
  </si>
  <si>
    <t>ΗΛΙ</t>
  </si>
  <si>
    <t>ΑΗ696699</t>
  </si>
  <si>
    <t>ΑΝΤΙΚΑΡΚΙΝΙΚΟ ΝΟΣΟΚΟΜΕΙΟ ΘΕΣΣΑΛΟΝΙΚΗΣ ΘΕΑΓΕΝΕΙΟ</t>
  </si>
  <si>
    <t>ΑΝΔΡΕΑΔΑΚΗ ΜΑΡΙΑ</t>
  </si>
  <si>
    <t>ΜΙΧ</t>
  </si>
  <si>
    <t>Τ384982</t>
  </si>
  <si>
    <t>Π.Ε.Δ.Υ. ΚΕΝΤΡΟ ΥΓΕΙΑΣ ΤΗΝΟΥ</t>
  </si>
  <si>
    <t>ΥΕ ΠΡΟΣ. ΚΑΘΑΡ. ΚΑΘΑΡΙΣΤΩΝ - ΤΡΙΩΝ</t>
  </si>
  <si>
    <t>ΑΝΔΡΕΟΠΟΥΛΟΥ ΜΑΡΙΑ</t>
  </si>
  <si>
    <t>ΑΝΑ</t>
  </si>
  <si>
    <t>Μ250872</t>
  </si>
  <si>
    <t>ΠΑΝΕΠΙΣΤΗΜΙΑΚΟ ΓΕΝΙΚΟ ΝΟΣΟΚΟΜΕΙΟ ΑΤΤΙΚΟΝ</t>
  </si>
  <si>
    <t>ΑΝΔΡΟΓΙΩΡΓΗ ΝΕΚΤΑΡΙΑ</t>
  </si>
  <si>
    <t>ΑΝΤ</t>
  </si>
  <si>
    <t>ΑΜ244303</t>
  </si>
  <si>
    <t>ΓΕΝΙΚΟ ΝΟΣΟΚΟΜΕΙΟ ΑΘΗΝΩΝ ΛΑΪΚΟ</t>
  </si>
  <si>
    <t>ΑΝΔΡΟΥΤΣΟΠΟΥΛΟΥ ΕΥΛΑΜΠΙΑ</t>
  </si>
  <si>
    <t>ΓΕΩ</t>
  </si>
  <si>
    <t>Χ803812</t>
  </si>
  <si>
    <t>ΑΝΕΜΟΥ ΔΕΣΠΟΙΝΑ</t>
  </si>
  <si>
    <t>ΕΥΣ</t>
  </si>
  <si>
    <t>ΑΒ009465</t>
  </si>
  <si>
    <t>ΓΕΝΙΚΟ ΝΟΣΟΚΟΜΕΙΟ ΕΛΕΝΑ ΒΕΝΙΖΕΛΟΥ - ΑΛΕΞΑΝΔΡΑ (ΑΛΕΞΑΝΔΡΑ)</t>
  </si>
  <si>
    <t>ΥΕ ΒΟΗΘΗΤΙΚΟΥ ΥΓΕΙΟΝΟΜΙΚΟΥ ΠΡΟΣΩΠΙΚΟΥ ΕΙΔ.ΒΟΗΘΩΝ ΘΑΛΑΜΟΥ</t>
  </si>
  <si>
    <t>ΑΝΘΡΑΚΕΥΣ ΙΩΑΝΝΗΣ</t>
  </si>
  <si>
    <t>Ρ310883</t>
  </si>
  <si>
    <t>ΓΕΝΙΚΟ ΑΝΤΙΚΑΡΚΙΝΙΚΟ ΝΟΣΟΚΟΜΕΙΟ ΠΕΙΡΑΙΑ ΜΕΤΑΞΑ</t>
  </si>
  <si>
    <t>ΑΠΟΣΤΟΛΙΔΗΣ ΒΑΣΙΛΕΙΟΣ</t>
  </si>
  <si>
    <t>ΑΙ338219</t>
  </si>
  <si>
    <t>ΓΕΝΙΚΟ ΝΟΣΟΚΟΜΕΙΟ "ΜΑΜΑΤΣΕΙΟ"-"ΜΠΟΔΟΣΑΚΕΙΟ" ( ΚΟΖΑΝΗΣ" ΜΑΜΑΤΣΕΙΟ")</t>
  </si>
  <si>
    <t>ΑΠΟΣΤΟΛΟΠΟΥΛΟΥ ΕΛΕΝΗ</t>
  </si>
  <si>
    <t>Ρ779775</t>
  </si>
  <si>
    <t>ΓΕΝΙΚΟ ΑΝΤΙΚΑΡΚΙΝΙΚΟ ΟΓΚΟΛΟΓΙΚΟ ΝΟΣΟΚΟΜΕΙΟ ΑΘΗΝΩΝ ΑΓΙΟΣ ΣΑΒΒΑΣ</t>
  </si>
  <si>
    <t>ΑΡΧΟΝΤΑΚΗ ΕΛΕΝΗ</t>
  </si>
  <si>
    <t>ΜΑΡ</t>
  </si>
  <si>
    <t>ΑΕ971323</t>
  </si>
  <si>
    <t>ΓΕΝΙΚΟ ΝΟΣΟΚΟΜΕΙΟ ΡΕΘΥΜΝΟΥ (για τη Μ.Ε.Θ.)</t>
  </si>
  <si>
    <t>ΑΣΗΜΑΚΟΠΟΥΛΟΣ ΓΕΩΡΓΙΟΣ</t>
  </si>
  <si>
    <t>ΑΒ314645</t>
  </si>
  <si>
    <t>ΓΕΝΙΚΟ ΝΟΣΟΚΟΜΕΙΟ ΠΑΙΔΩΝ Η ΑΓΙΑ ΣΟΦΙΑ</t>
  </si>
  <si>
    <t>ΑΣΛΑΝΙΔΗΣ ΣΑΒΒΑΣ</t>
  </si>
  <si>
    <t>Σ557067</t>
  </si>
  <si>
    <t>ΓΕΝΙΚΟ ΝΟΣΟΚΟΜΕΙΟ ΝΟΣΗΜΑΤΩΝ ΘΩΡΑΚΟΣ ΑΘΗΝΩΝ ΣΩΤΗΡΙΑ</t>
  </si>
  <si>
    <t>ΑΣΠΡΟΓΕΡΑΚΑ ΚΑΛΛΙΟΠΗ</t>
  </si>
  <si>
    <t>ΑΡΙ</t>
  </si>
  <si>
    <t>Χ204771</t>
  </si>
  <si>
    <t>ΑΦΟΥΞΕΝΙΔΗΣ-ΠΑΠΑΔΟΠΟΥΛΟΣ ΒΑΣΙΛΕΙΟΣ</t>
  </si>
  <si>
    <t>ΑΑ085611</t>
  </si>
  <si>
    <t>ΓΕΝΙΚΟ ΝΟΣΟΚΟΜΕΙΟ ΑΘΗΝΩΝ ΙΠΠΟΚΡΑΤΕΙΟ</t>
  </si>
  <si>
    <t>ΒΑΖΟΥΡΑΣ ΚΟΣΜΑΣ</t>
  </si>
  <si>
    <t>Χ796087</t>
  </si>
  <si>
    <t>ΓΕΝΙΚΟ ΝΟΣΟΚΟΜΕΙΟ ΑΘΗΝΩΝ "ΚΟΡΓΙΑΛΕΝΕΙΟ-ΜΠΕΝΑΚΕΙΟ" Ε.Ε.Σ.</t>
  </si>
  <si>
    <t>ΒΑΚΙΡΤΖΟΓΛΟΥ ΕΛΕΝΗ</t>
  </si>
  <si>
    <t>ΠΑΥ</t>
  </si>
  <si>
    <t>Σ367548</t>
  </si>
  <si>
    <t>ΒΑΡΗΣ ΑΘΑΝΑΣΙΟΣ</t>
  </si>
  <si>
    <t>ΑΙ702547</t>
  </si>
  <si>
    <t>ΒΑΣΙΛΑΚΗΣ ΠΑΝΑΓΙΩΤΗΣ</t>
  </si>
  <si>
    <t>Σ379675</t>
  </si>
  <si>
    <t>ΒΑΣΙΛΑΚΟΠΟΥΛΟΥ ΒΑΣΙΛΙΚΗ</t>
  </si>
  <si>
    <t>ΑΘΑ</t>
  </si>
  <si>
    <t>Σ227250</t>
  </si>
  <si>
    <t>ΓΕΝΙΚΟ ΝΟΣΟΚΟΜΕΙΟ ΠΕΙΡΑΙΑ ΤΖΑΝΕΙΟ</t>
  </si>
  <si>
    <t>ΒΑΣΙΛΕΙΑΔΗΣ ΧΡΥΣΑΝΘΟΣ</t>
  </si>
  <si>
    <t>ΕΛΕ</t>
  </si>
  <si>
    <t>Χ249294</t>
  </si>
  <si>
    <t>ΒΑΣΙΛΕΙΟΥ ΓΕΡΑΣΙΜΟΣ</t>
  </si>
  <si>
    <t>ΦΩΤ</t>
  </si>
  <si>
    <t>ΑΗ219322</t>
  </si>
  <si>
    <t>ΓΕΝΙΚΟ ΝΟΣΟΚΟΜΕΙΟ ΕΛΕΝΑ ΒΕΝΙΖΕΛΟΥ - ΑΛΕΞΑΝΔΡΑ (ΕΛΕΝΑ ΒΕΝΙΖΕΛΟΥ)</t>
  </si>
  <si>
    <t>ΒΑΣΙΛΙΚΗ ΠΑΠΑΝΙΚΟΥ</t>
  </si>
  <si>
    <t>ΑΜ742064</t>
  </si>
  <si>
    <t>ΒΑΣΜΑΡΗΣ ΚΩΝΣΤΑΝΤΙΝΟΣ</t>
  </si>
  <si>
    <t>Π665437</t>
  </si>
  <si>
    <t>ΥΕ ΒΟΗΘΗΤΙΚΟΥ ΥΓΕΙΟΝΟΜΙΚΟΥ ΠΡΟΣΩΠΙΚΟΥ (ΣΑΒΑΝΩΤΩΝ - ΝΕΚΡΟΤΟΜΩΝ)</t>
  </si>
  <si>
    <t>ΒΑΣΣΙΟΥΛΑ ΓΕΩΡΓΙΑ</t>
  </si>
  <si>
    <t>ΑΑ310318</t>
  </si>
  <si>
    <t>ΓΕΝΙΚΟ ΟΓΚΟΛΟΓΙΚΟ ΝΟΣΟΚΟΜΕΙΟ ΚΗΦΙΣΙΑΣ ΟΙ ΑΓΙΟΙ ΑΝΑΡΓΥΡΟΙ</t>
  </si>
  <si>
    <t>ΒΑΣΣΙΟΥΛΑ ΣΤΑΥΡΟΥΛΑ</t>
  </si>
  <si>
    <t>Ρ257785</t>
  </si>
  <si>
    <t>ΠΑΝΕΠΙΣΤΗΜΙΑΚΟ ΓΕΝΙΚΟ ΝΟΣΟΚΟΜΕΙΟ ΘΕΣΣΑΛΟΝΙΚΗΣ ΑΧΕΠΑ</t>
  </si>
  <si>
    <t>ΒΕΡΡΑΣ ΓΕΩΡΓΙΟΣ</t>
  </si>
  <si>
    <t>ΑΒ750258</t>
  </si>
  <si>
    <t>ΓΕΝΙΚΟ ΝΟΣΟΚΟΜΕΙΟ ΠΑΤΡΩΝ (ΟΡΓ.ΜΟΝΑΔΑ ΕΔΡΑΣ ΠΑΤΡΑ)</t>
  </si>
  <si>
    <t>ΓΑΛΑΝΗ ΑΝΔΡΙΑΝΑ</t>
  </si>
  <si>
    <t>Φ440268</t>
  </si>
  <si>
    <t>ΓΕΡΑΚΑΡΗ ΜΑΡΙΑ</t>
  </si>
  <si>
    <t>ΑΒ402142</t>
  </si>
  <si>
    <t>ΓΕΝΙΚΟ ΝΟΣΟΚΟΜΕΙΟ ΜΕΣΣΗΝΙΑΣ  (ΕΔΡΑ ΚΑΛΑΜΑΤΑ) (ΟΡΓ.ΜΟΝΑΔΑ ΕΔΡΑΣ ΚΑΛΑΜΑΤΑ)</t>
  </si>
  <si>
    <t>ΓΕΡΟΜΙΧΟΥ ΕΛΕΝΗ</t>
  </si>
  <si>
    <t>ΒΑΣ</t>
  </si>
  <si>
    <t>Ξ645848</t>
  </si>
  <si>
    <t>ΓΕΩΡΓΑΚΟΠΟΥΛΟΥ ΔΑΝΑΗ</t>
  </si>
  <si>
    <t>ΑΙ633237</t>
  </si>
  <si>
    <t>ΓΕΝΙΚΟ ΝΟΣΟΚΟΜΕΙΟ ΕΛΕΥΣΙΝΑΣ ΘΡΙΑΣΙΟ</t>
  </si>
  <si>
    <t>ΓΕΩΡΓΟΒΡΕΤΤΑΚΟΥ ΚΩΝΣΤΑΝΤΙΝΑ</t>
  </si>
  <si>
    <t>ΣΤΑ</t>
  </si>
  <si>
    <t>ΑΕ047994</t>
  </si>
  <si>
    <t>ΓΕΝΙΚΟ ΝΟΣΟΚ ΝΙΚΑΙΑΣ ΠΕΙΡΑΙΑ ΑΓ. ΠΑΝΤΕΛΕΗΜΩΝ - ΓΕΝΙΚΟ ΝΟΣΟΚ ΔΥΤ. ΑΤΤΙΚΗΣ ΑΓ. ΒΑΡΒΑΡΑ (ΑΓ.ΠΑΝΤΕΛΕΗΜΩΝ</t>
  </si>
  <si>
    <t>ΓΙΑΝΝΗΣΟΠΟΥΛΟΥ ΑΝΝΑ</t>
  </si>
  <si>
    <t>ΑΕ440073</t>
  </si>
  <si>
    <t>ΥΕ ΕΠΙΜΕΛΗΤΩΝ</t>
  </si>
  <si>
    <t>ΓΙΔΑΡΗ ΕΥΜΟΡΦΙΑ</t>
  </si>
  <si>
    <t>ΧΡΗ</t>
  </si>
  <si>
    <t>ΑΕ166782</t>
  </si>
  <si>
    <t>ΓΕΝΙΚΟ ΝΟΣΟΚΟΜΕΙΟ ΘΕΣΣΑΛΟΝΙΚΗΣ Γ. ΓΕΝΝΗΜΑΤΑΣ - Ο ΑΓΙΟΣ ΔΗΜΗΤΡΙΟΣ (Γ.ΓΕΝΝΗΜΑΤΑΣ)</t>
  </si>
  <si>
    <t>ΓΙΟΒΑΝΤΣΑΚΗΣ ΓΕΩΡΓΙΟΣ</t>
  </si>
  <si>
    <t>ΑΖ355719</t>
  </si>
  <si>
    <t>ΓΙΣΓΑΚΗ ΔΕΣΠΟΙΝΑ</t>
  </si>
  <si>
    <t>ΑΕ667726</t>
  </si>
  <si>
    <t>ΓΚΑΒΕΡΑ ΑΙΚΑΤΕΡΙΝΗ</t>
  </si>
  <si>
    <t>ΑΖ214182</t>
  </si>
  <si>
    <t>ΓΚΑΒΡΙΛΟΒΑ ΤΑΤΙΑΝΑ</t>
  </si>
  <si>
    <t>ΙΩΑ</t>
  </si>
  <si>
    <t>ΑΚ200397</t>
  </si>
  <si>
    <t>ΓΚΑΡΓΚΟΥΛΑ ΧΡΙΣΤΙΝΑ</t>
  </si>
  <si>
    <t>Χ188027</t>
  </si>
  <si>
    <t>ΓΚΟΤΣΟΠΟΥΛΟΥ ΕΛΕΝΗ</t>
  </si>
  <si>
    <t>ΑΒ 764527</t>
  </si>
  <si>
    <t>ΓΚΟΥΔΑΛΑΣ ΠΕΤΡΟΣ</t>
  </si>
  <si>
    <t>Π517053</t>
  </si>
  <si>
    <t>ΠΑΝ..ΓΕΝ. ΝΟΣ. ΛΑΡΙΣΑΣ  ΓΕΝ. ΝΟΣ. ΛΑΡΙΣΑΣ ΚΟΥΤΛΙΜΠΑΝΕΙΟ &amp; ΤΡΙΑΝΤΑΦΥΛΛΕΙΟ (Α.Ο.Μ.ΚΟΥΤΛΙΜΠΑΝΕΙΟ &amp; ΤΡΙ</t>
  </si>
  <si>
    <t>ΓΚΟΥΝΤΗ ΣΤΕΡΓΙΑΝΝΗ</t>
  </si>
  <si>
    <t>Ρ389012</t>
  </si>
  <si>
    <t>ΓΛΑΡΟΣ  ΗΛΙΑΣ</t>
  </si>
  <si>
    <t>Μ902215</t>
  </si>
  <si>
    <t>ΓΕΝΙΚΟ ΝΟΣΟΚΟΜΕΙΟ ΚΕΝΤΡΟ ΥΓΕΙΑΣ ΙΚΑΡΙΑΣ</t>
  </si>
  <si>
    <t>ΓΟΥΖΕΛΗ ΑΘΗΝΑ</t>
  </si>
  <si>
    <t>ΑΖ156550</t>
  </si>
  <si>
    <t>ΠΡΩΤΟ ΓΕΝΙΚΟ ΝΟΣΟΚΟΜΕΙΟ ΘΕΣ/ΝΙΚΗΣ "ΑΓ. ΠΑΥΛΟΣ"</t>
  </si>
  <si>
    <t>ΓΡΑΦΑΚΟΥ ΣΤΑΥΡΟΥΛΑ</t>
  </si>
  <si>
    <t>Φ285845</t>
  </si>
  <si>
    <t>ΓΕΝΙΚΟ ΝΟΣΟΚΟΜΕΙΟ ΑΘΗΝΩΝ "ΕΥΑΓΓΕΛΙΣΜΟΣ-ΟΦΘΑΛΜΙΑΤΡΕΙΟ ΑΘΗΝΩΝ-ΠΟΛΥΚΛΙΝΙΚΗ ΑΘΗΝΩΝ" - Ο.Μ. ΕΥΑΓΓΕΛΙΣΜΟΣ</t>
  </si>
  <si>
    <t>ΓΡΗΓΟΡΕΑ ΑΝΑΣΤΑΣΙΑ</t>
  </si>
  <si>
    <t>ΣΩΤ</t>
  </si>
  <si>
    <t>Ρ060709</t>
  </si>
  <si>
    <t>ΓΕΝΙΚΟ ΝΟΣΟΚΟΜΕΙΟ ΑΘΗΝΩΝ Η ΕΛΠΙΣ</t>
  </si>
  <si>
    <t>ΥΕ ΒΟΗΘΗΤ. ΥΓΕΙΟΝ. ΠΡΟΣ. (ΝΟΣΟΚΟΜΩΝ)</t>
  </si>
  <si>
    <t>ΓΡΗΓΟΡΙΑΔΗΣ ΚΩΝΣΤΑΝΤΙΝΟΣ</t>
  </si>
  <si>
    <t>ΑΗ301387</t>
  </si>
  <si>
    <t>ΓΕΝΙΚΟ ΝΟΣΟΚΟΜΕΙΟ ΚΑΣΤΟΡΙΑΣ</t>
  </si>
  <si>
    <t>ΓΩΓΟΥΛΑ ΑΙΚΑΤΕΡΙΝΗ</t>
  </si>
  <si>
    <t>Ρ692006</t>
  </si>
  <si>
    <t>ΔΑΓΚΛΗ ΕΥΑΓΓΕΛΙΑ</t>
  </si>
  <si>
    <t>ΑΠΟ</t>
  </si>
  <si>
    <t>ΑΚ078747</t>
  </si>
  <si>
    <t>Π.Ε.Δ.Υ. ΚΕΝΤΡΟ ΥΓΕΙΑΣ ΑΜΟΡΓΟΥ</t>
  </si>
  <si>
    <t>ΔΑΡΑΒΙΓΚΑ ΚΑΛΛΙΟΠΗ</t>
  </si>
  <si>
    <t>ΑΕ346932</t>
  </si>
  <si>
    <t>ΔΕΛΗΘΕΟΔΩΡΟΥ ΑΝΑΣΤΑΣΙΑ</t>
  </si>
  <si>
    <t>ΑΕ668544</t>
  </si>
  <si>
    <t>ΓΕΝΙΚΟ ΝΟΣΟΚΟΜΕΙΟ ΘΕΣΣΑΛΟΝΙΚΗΣ Γ. ΓΕΝΝΗΜΑΤΑΣ - Ο ΑΓΙΟΣ ΔΗΜΗΤΡΙΟΣ (ΑΓ. ΔΗΜΗΤΡΙΟΣ)</t>
  </si>
  <si>
    <t>ΔΕΜΕΣΤΙΧΑ ΑΝΑΣΤΑΣΙΑ</t>
  </si>
  <si>
    <t>ΧΑΡ</t>
  </si>
  <si>
    <t>Τ135677</t>
  </si>
  <si>
    <t>ΔΕΝΔΡΙΝΟΥ ΑΝΔΡΙΑΝΗ</t>
  </si>
  <si>
    <t>ΓΕΡ</t>
  </si>
  <si>
    <t>ΑΙ960559</t>
  </si>
  <si>
    <t>ΓΕΝΙΚΟ ΝΟΣΟΚΟΜΕΙΟ ΡΕΘΥΜΝΟΥ</t>
  </si>
  <si>
    <t>ΔΕΣΠΟΤΑΚΗΣ ΑΝΑΣΤΑΣΙΟΣ</t>
  </si>
  <si>
    <t>ΣΠΥ</t>
  </si>
  <si>
    <t>Ρ126169</t>
  </si>
  <si>
    <t>ΥΕ ΕΡΓΑΤΩΝ</t>
  </si>
  <si>
    <t>ΔΗΜΑ ΑΙΚΑΤΕΡΙΝΗ</t>
  </si>
  <si>
    <t>Χ036298</t>
  </si>
  <si>
    <t>ΔΗΜΑΚΟΠΟΥΛΟΥ ΤΑΣΙΑ</t>
  </si>
  <si>
    <t>Φ211938</t>
  </si>
  <si>
    <t>ΓΕΝΙΚΟ ΝΟΣΟΚΟΜΕΙΟ ΛΑΚΩΝΙΑΣ (ΕΔΡΑ. ΣΠΑΡΤΗΣ «Ι. &amp; ΑΙΚ. ΓΡΗΓΟΡΙΟΥ»  )</t>
  </si>
  <si>
    <t>ΔΗΜΗΤΡΙΟΥ ΧΡΗΣΤΟΣ</t>
  </si>
  <si>
    <t>ΑΙ252282</t>
  </si>
  <si>
    <t>ΔΗΜΗΤΡΟΠΟΥΛΟΣ ΘΕΟΔΩΡΟΣ</t>
  </si>
  <si>
    <t>Σ352159</t>
  </si>
  <si>
    <t>ΔΗΜΟΠΟΥΛΟΥ ΣΟΦΙΑ</t>
  </si>
  <si>
    <t>Τ866144</t>
  </si>
  <si>
    <t>ΔΗΜΟΠΟΥΛΟΥ ΣΩΤΗΡΙΑ</t>
  </si>
  <si>
    <t>ΑΒ075855</t>
  </si>
  <si>
    <t>ΔΙΑΛΥΝΑΚΗ ΜΑΡΙΑ</t>
  </si>
  <si>
    <t>ΑΕ577488</t>
  </si>
  <si>
    <t>ΔΙΚΜΑΝΗ ΕΛΕΝΗ</t>
  </si>
  <si>
    <t>ΑΒ726981</t>
  </si>
  <si>
    <t>ΔΙΣΕΡΗΣ ΕΥΑΓΓΕΛΟΣ</t>
  </si>
  <si>
    <t>ΑΜ692972</t>
  </si>
  <si>
    <t>ΔΟΣΗ ΒΑΙΑ</t>
  </si>
  <si>
    <t>Ν779946</t>
  </si>
  <si>
    <t>ΔΟΥΝΑ ΕΛΕΝΗ</t>
  </si>
  <si>
    <t>ΑΒ687504</t>
  </si>
  <si>
    <t>ΔΡΑΜΠΑΛΟΥ ΧΡΙΣΤΙΑΝΑ</t>
  </si>
  <si>
    <t>Τ339253</t>
  </si>
  <si>
    <t>ΕΛΕΥΘΕΡΙΑΔΟΥ ΕΛΕΝΗ</t>
  </si>
  <si>
    <t>ΑΖ370862</t>
  </si>
  <si>
    <t>ΓΕΝΙΚΟ ΝΟΣΟΚΟΜΕΙΟ ΚΟΜΟΤΗΝΗΣ ΣΙΣΜΑΝΟΓΛΕΙΟ</t>
  </si>
  <si>
    <t>ΕΜΙΝ ΟΓΛΟΥ ΜΟΥΣΤΑΦΑ</t>
  </si>
  <si>
    <t>ΙΔΡ</t>
  </si>
  <si>
    <t>ΑΜ620285</t>
  </si>
  <si>
    <t>ΕΥΑΓΓΕΛΟΠΟΥΛΟΣ ΒΑΣΙΛΕΙΟΣ</t>
  </si>
  <si>
    <t>ΑΑ104618</t>
  </si>
  <si>
    <t>ΕΥΣΤΡΑΤΟΥΔΑΚΗ ΜΑΡΙΑ</t>
  </si>
  <si>
    <t>Ρ037502</t>
  </si>
  <si>
    <t>ΕΦΡΑΙΜΙΔΗΣ ΣΑΒΒΑΣ</t>
  </si>
  <si>
    <t>ΑΕ518751</t>
  </si>
  <si>
    <t>ΓΕΝΙΚΟ ΝΟΣΟΚΟΜΕΙΟ ΚΕΝΤΡΟ ΥΓΕΙΑΣ ΚΥΘΗΡΩΝ</t>
  </si>
  <si>
    <t>ΕΦΡΑΙΜΙΔΟΥ ΒΑΣΙΛΙΚΗ</t>
  </si>
  <si>
    <t>Χ785535</t>
  </si>
  <si>
    <t>ΖΑΝΝΗ ΖΑΝΝΑ</t>
  </si>
  <si>
    <t>ΑΖ942325</t>
  </si>
  <si>
    <t>Π.Ε.Δ.Υ. ΚΕΝΤΡΟ ΥΓΕΙΑΣ ΑΝΔΡΟΥ</t>
  </si>
  <si>
    <t>ΖΑΡΚΑΔΗΣ ΝΙΚΟΛΑΟΣ</t>
  </si>
  <si>
    <t>Ξ694361</t>
  </si>
  <si>
    <t>ΓΕΝΙΚΟ ΝΟΣΟΚΟΜΕΙΟ ΠΑΙΔΩΝ ΑΘΗΝΩΝ "Π. &amp; Α. ΚΥΡΙΑΚΟΥ" (ΜΗΤΡΟΠΟΛΙΤΙΚΗ ΠΕΡΙΦΕΡΕΙΑ ΑΤΤΙΚΗΣ) (ΠΕΡΙΦΕΡΕΙΑΚΗ ΕΝΟΤΗΤΑ ΚΕΝΤΡΙΚΟΥ ΤΟΜΕΑ ΑΘΗΝΩΝ)</t>
  </si>
  <si>
    <t>ΖΑΦΕΙΡΙΔΟΥ ΔΗΜΗΤΡΑ</t>
  </si>
  <si>
    <t>ΑΖ698523</t>
  </si>
  <si>
    <t>ΖΑΧΑΡΑΚΗ ΜΑΡΙΑ</t>
  </si>
  <si>
    <t>ΑΕ062623</t>
  </si>
  <si>
    <t>ΖΑΧΑΡΗ ΓΑΡΥΦΑΛΛΙΑ</t>
  </si>
  <si>
    <t>Σ889720</t>
  </si>
  <si>
    <t>ΖΑΧΑΡΗ ΕΥΓΕΝΙΑ</t>
  </si>
  <si>
    <t>ΦΙΛ</t>
  </si>
  <si>
    <t>ΑΕ183660</t>
  </si>
  <si>
    <t>ΖΑΧΟΠΟΥΛΟΥ ΙΩΑΝΝΑ</t>
  </si>
  <si>
    <t>Φ102226</t>
  </si>
  <si>
    <t>ΖΗΣΗΣ ΣΠΥΡΙΔΩΝ</t>
  </si>
  <si>
    <t>ΕΥΘ</t>
  </si>
  <si>
    <t>Τ242538</t>
  </si>
  <si>
    <t>ΖΗΣΙΜΑΤΟΥ ΡΕΒΒΕΚΑ</t>
  </si>
  <si>
    <t>ΕΥΑ</t>
  </si>
  <si>
    <t>ΑΝ240853</t>
  </si>
  <si>
    <t>ΖΙΑ ΒΑΣΙΛΙΚΗ</t>
  </si>
  <si>
    <t>ΑΙ914823</t>
  </si>
  <si>
    <t>Π.Ε.Δ.Υ. - Κ.Υ. ΑΝΤΙΣΣΑΣ ΛΕΣΒΟΥ</t>
  </si>
  <si>
    <t>ΖΙΑΓΚΑ ΔΕΣΠΟΙΝΑ</t>
  </si>
  <si>
    <t>Ρ394259</t>
  </si>
  <si>
    <t>ΖΙΩΓΑ ΧΡΥΣΑΝΘΗ</t>
  </si>
  <si>
    <t>ΟΔΥ</t>
  </si>
  <si>
    <t>ΑΚ972675</t>
  </si>
  <si>
    <t>ΓΕΝΙΚΟ ΝΟΣΟΚΟΜΕΙΟ ΑΘΗΝΩΝ ΓΕΩΡΓΙΟΣ ΓΕΝΝΗΜΑΤΑΣ</t>
  </si>
  <si>
    <t>ΖΙΩΓΑΣ ΛΕΩΝΙΔΑΣ</t>
  </si>
  <si>
    <t>ΑΑ308120</t>
  </si>
  <si>
    <t>ΖΩΤΟΣ ΣΠΥΡΙΔΩΝ</t>
  </si>
  <si>
    <t>Λ530814</t>
  </si>
  <si>
    <t>ΓΕΝΙΚΟ ΝΟΣΟΚΟΜΕΙΟ ΑΘΗΝΩΝ Η ΠΑΜΜΑΚΑΡΙΣΤΟΣ</t>
  </si>
  <si>
    <t>ΗΛΙΟΠΟΥΛΟΥ ΔΙΟΝΥΣΙΑ</t>
  </si>
  <si>
    <t>ΑΕ017012</t>
  </si>
  <si>
    <t>ΘΑΛΑΛΑΙΟΥ ΣΟΦΙΑ</t>
  </si>
  <si>
    <t>ΣΑΒ</t>
  </si>
  <si>
    <t>ΑΗ790387</t>
  </si>
  <si>
    <t>ΘΑΜΝΙΔΟΥ ΜΑΡΙΑ</t>
  </si>
  <si>
    <t>Σ328356</t>
  </si>
  <si>
    <t>ΘΑΝΟΣ ΕΥΣΤΑΘΙΟΣ</t>
  </si>
  <si>
    <t>Χ502356</t>
  </si>
  <si>
    <t>ΓΕΝΙΚΟ ΝΟΣΟΚΟΜΕΙΟ ΑΜΦΙΣΣΑΣ</t>
  </si>
  <si>
    <t>ΘΕΟΔΩΡΙΔΗΣ ΓΑΒΡΙΗΛ</t>
  </si>
  <si>
    <t>ΑΑ451431</t>
  </si>
  <si>
    <t>ΓΕΝΙΚΟ ΝΟΣΟΚΟΜΕΙΟ ΞΑΝΘΗΣ</t>
  </si>
  <si>
    <t>ΘΕΟΔΩΡΟΓΙΑΝΝΗ ΓΙΑΝΝΟΥΛΑ</t>
  </si>
  <si>
    <t>Χ332399</t>
  </si>
  <si>
    <t>ΘΕΟΦΑΝΙΔΟΥ ΚΥΡΙΑΚΗ</t>
  </si>
  <si>
    <t>ΑΙ631236</t>
  </si>
  <si>
    <t>Π.Ε.Δ.Υ. - Κ.Υ. ΜΕΓΑΡΩΝ ΑΤΤΙΚΗΣ</t>
  </si>
  <si>
    <t>ΘΕΟΦΑΝΟΠΟΥΛΟΣ ΣΤΕΦΑΝΟΣ</t>
  </si>
  <si>
    <t>Χ771467</t>
  </si>
  <si>
    <t>ΘΕΟΧΑΡΙΔΗΣ ΔΗΜΗΤΡΙΟΣ</t>
  </si>
  <si>
    <t>Π796317</t>
  </si>
  <si>
    <t>ΘΕΡΜΟΓΙΑΝΝΗ ΕΙΡΗΝΗ</t>
  </si>
  <si>
    <t>ΑΒ491527</t>
  </si>
  <si>
    <t>ΓΕΝΙΚΟ ΝΟΣΟΚΟΜΕΙΟ ΑΤΤΙΚΗΣ ΚΑΤ</t>
  </si>
  <si>
    <t>ΘΥΜΑΡΑ ΝΙΚΕΤΤΑ</t>
  </si>
  <si>
    <t>ΚΥΡ</t>
  </si>
  <si>
    <t>ΑΒ216641</t>
  </si>
  <si>
    <t>ΙΛΤΣΙΔΟΥ ΕΛΕΝΗ</t>
  </si>
  <si>
    <t>ΑΖ426454</t>
  </si>
  <si>
    <t>ΠΑΝΕΠΙΣΤΗΜΙΑΚΟ ΓΕΝΙΚΟ ΝΟΣΟΚΟΜΕΙΟ ΕΒΡΟΥ - ΔΙΔΥΜΟΤΕΙΧΟ</t>
  </si>
  <si>
    <t>ΙΝΤΖΕ ΠΑΡΕΣΣΑ</t>
  </si>
  <si>
    <t>ΑΚ250215</t>
  </si>
  <si>
    <t>ΙΩΑΝΝΙΔΟΥ ΒΑΣΙΛΙΚΗ</t>
  </si>
  <si>
    <t>ΑΜ402518</t>
  </si>
  <si>
    <t>ΚΑΒΒΑΔΙΑΣ ΝΙΚΟΛΑΟΣ</t>
  </si>
  <si>
    <t>ΑΚ114199</t>
  </si>
  <si>
    <t>ΚΑΖΝΕΣΗ ΑΝΤΙΓΟΝΗ</t>
  </si>
  <si>
    <t>Φ267654</t>
  </si>
  <si>
    <t>ΚΑΛΟΓΙΑΝΝΗ ΑΓΓΕΛΙΚΗ</t>
  </si>
  <si>
    <t>Τ813767</t>
  </si>
  <si>
    <t>ΚΑΛΟΜΟΙΡΗ ΖΑΧΑΡΟΥΛΑ</t>
  </si>
  <si>
    <t>Χ757549</t>
  </si>
  <si>
    <t>ΚΑΛΟΥΔΙΩΤΗ ΠΑΡΑΣΚΕΥΗ</t>
  </si>
  <si>
    <t>ΑΙ816363</t>
  </si>
  <si>
    <t>ΚΑΛΥΒΑ ΕΥΑΓΓΕΛΙΑ</t>
  </si>
  <si>
    <t>Ν445588</t>
  </si>
  <si>
    <t>ΓΕΝΙΚΟ ΝΟΣΟΚΟΜΕΙΟ ΘΕΣΣΑΛΟΝΙΚΗΣ ΙΠΠΟΚΡΑΤΕΙΟ (ΙΠΠΟΚΡΑΤΕΙΟ)</t>
  </si>
  <si>
    <t>ΚΑΛΥΒΑΣ ΚΩΝΣΤΑΝΤΙΝΟΣ</t>
  </si>
  <si>
    <t>ΑΙ256715</t>
  </si>
  <si>
    <t>ΨΥΧΙΑΤΡΙΚΟ ΝΟΣΟΚΟΜΕΙΟ ΑΤΤΙΚΗΣ ΔΡΟΜΟΚΑΙΤΕΙΟ</t>
  </si>
  <si>
    <t>ΥΕ ΒΟΗΘΗΤ. ΥΓΕΙΟΝ. ΠΡΟΣΩΠ. ΦΥΛΑΚΩΝ ΑΣΘΕΝΩΝ</t>
  </si>
  <si>
    <t>ΚΑΜΠΙΡΕΛΗ ΚΑΛΛΙΡΡΟΗ</t>
  </si>
  <si>
    <t>ΑΒ584439</t>
  </si>
  <si>
    <t>ΚΑΝΕΛΛΟΠΟΥΛΟΥ ΒΑΣΙΛΙΚΗ</t>
  </si>
  <si>
    <t>Σ798562</t>
  </si>
  <si>
    <t>ΓΕΝΙΚΟ ΝΟΣΟΚΟΜΕΙΟ ΑΡΓΟΛΙΔΑΣ (ΑΠΟΚ. ΟΡΓ. ΜΟΝ. ΝΑΥΠΛΙΟ)</t>
  </si>
  <si>
    <t>ΚΑΠΑΔΑΗ ΜΑΡΙΑ</t>
  </si>
  <si>
    <t>Σ595811</t>
  </si>
  <si>
    <t>ΚΑΠΕΛΗΣ ΝΙΚΟΛΑΟΣ</t>
  </si>
  <si>
    <t>ΑΗ630105</t>
  </si>
  <si>
    <t>ΚΑΡΑΒΙΔΑΣ ΚΩΝΣΤΑΝΤΙΝΟΣ</t>
  </si>
  <si>
    <t>ΛΑΜ</t>
  </si>
  <si>
    <t>ΑΙ319074</t>
  </si>
  <si>
    <t>ΚΑΡΑΓΙΑΝΝΗΣ ΛΕΩΝΙΔΑΣ</t>
  </si>
  <si>
    <t>Ξ513068</t>
  </si>
  <si>
    <t>ΚΑΡΑΚΗ ΔΕΣΠΟΙΝΑ</t>
  </si>
  <si>
    <t>ΑΒ966087</t>
  </si>
  <si>
    <t>ΚΑΡΑΝΙΚΑ ΙΟΥΛΙΑ</t>
  </si>
  <si>
    <t>ΑΚ352388</t>
  </si>
  <si>
    <t>ΚΑΡΒΟΥΝΙΑΡΗ ΑΝΝΑ</t>
  </si>
  <si>
    <t>ΑΖ007041</t>
  </si>
  <si>
    <t>ΚΑΡΓΙΟΦΥΛΛΗ ΑΝΝΑ</t>
  </si>
  <si>
    <t>ΑΙ255708</t>
  </si>
  <si>
    <t>ΚΑΡΚΟΥΛΙΑ ΑΙΚΑΤΕΡΙΝΗ</t>
  </si>
  <si>
    <t>ΑΓΓ</t>
  </si>
  <si>
    <t>Χ338415</t>
  </si>
  <si>
    <t>ΚΑΡΥΔΑΚΗ ΕΥΓΕΝΙΑ</t>
  </si>
  <si>
    <t>Χ555101</t>
  </si>
  <si>
    <t>ΚΑΣΠΙΡΗ ΑΙΚΑΤΕΡΙΝΗ</t>
  </si>
  <si>
    <t>ΑΜ310884</t>
  </si>
  <si>
    <t>ΚΑΣΤΡΙΤΣΗ ΧΑΡΙΣ</t>
  </si>
  <si>
    <t>Φ192354</t>
  </si>
  <si>
    <t>ΚΑΤΣΑΡΟΣ ΔΗΜΗΤΡΙΟΣ</t>
  </si>
  <si>
    <t>ΑΗ745579</t>
  </si>
  <si>
    <t>ΚΑΤΣΙΑΝΟΣ ΜΙΧΑΗΛ</t>
  </si>
  <si>
    <t>Σ070979</t>
  </si>
  <si>
    <t>ΚΑΤΣΙΚΟΓΙΑΝΝΗ ΑΡΕΤΗ</t>
  </si>
  <si>
    <t>Χ800805</t>
  </si>
  <si>
    <t>ΚΑΤΣΙΟΥΛΑ ΣΩΤΗΡΙΑ</t>
  </si>
  <si>
    <t>ΑΜ044974</t>
  </si>
  <si>
    <t>ΚΑΤΣΙΠΟΣ ΕΥΣΤΡΑΤΙΟΣ</t>
  </si>
  <si>
    <t>ΑΗ735182</t>
  </si>
  <si>
    <t>ΚΗΠΟΥΡΓΟΣ ΣΠΥΡΙΔΩΝ</t>
  </si>
  <si>
    <t>ΑΒ070402</t>
  </si>
  <si>
    <t>ΚΙΤΣΟΥ ΝΙΚΗ</t>
  </si>
  <si>
    <t>ΑΒ391053</t>
  </si>
  <si>
    <t>ΚΛΑΟΥΔΑΤΟΥ ΓΚΟΛΦΩ</t>
  </si>
  <si>
    <t>Φ016765</t>
  </si>
  <si>
    <t>Π.Ε.Δ.Υ. - Κ.Υ. ΠΕΡΙΣΤΕΡΙΟΥ ΑΤΤΙΚΗΣ</t>
  </si>
  <si>
    <t>ΚΟΚΚΑΛΗ ΧΡΥΣΟΥΛΑ</t>
  </si>
  <si>
    <t>ΑΕ249250</t>
  </si>
  <si>
    <t>ΚΟΚΟΛΑΚΗΣ ΔΗΜΗΤΡΙΟΣ</t>
  </si>
  <si>
    <t>Ν992561</t>
  </si>
  <si>
    <t>ΓΕΝΙΚΟ ΝΟΣΟΚΟΜΕΙΟ ΛΑΣΙΘΙΟΥ (ΟΡΓ.ΜΟΝ. ΕΔΡΑΣ "ΑΓ. ΝΙΚΟΛΑΟΥ") (Για τη Μ.Ε.Θ.)</t>
  </si>
  <si>
    <t>ΚΟΚΟΛΗΣ ΠΑΝΑΓΗΣ</t>
  </si>
  <si>
    <t>Ν533649</t>
  </si>
  <si>
    <t>ΚΟΝΤΟΓΙΑΝΝΗΣ ΧΡΗΣΤΟΣ</t>
  </si>
  <si>
    <t>ΑΚ364994</t>
  </si>
  <si>
    <t>ΚΟΝΤΟΤΟΛΗ ΕΛΕΝΗ</t>
  </si>
  <si>
    <t>ΣΤΕ</t>
  </si>
  <si>
    <t>ΑΜ659775</t>
  </si>
  <si>
    <t>ΚΟΣΜΟΠΟΥΛΟΥ ΒΑΣΙΛΙΚΗ</t>
  </si>
  <si>
    <t>Τ862306</t>
  </si>
  <si>
    <t>ΚΟΤΣΩΝΗΣ ΠΕΡΙΚΛΗΣ</t>
  </si>
  <si>
    <t>AE 811133</t>
  </si>
  <si>
    <t>ΚΟΥΒΑΡΗ ΣΤΑΥΡΟΥΛΑ</t>
  </si>
  <si>
    <t>Φ128164</t>
  </si>
  <si>
    <t>ΚΟΥΖΙΟΥ ΕΙΡΗΝΗ</t>
  </si>
  <si>
    <t>ΑΕ004107</t>
  </si>
  <si>
    <t>ΚΟΥΜΠΟΥΣΙΔΟΥ ΣΟΦΙΑ</t>
  </si>
  <si>
    <t>ΑΕ850056</t>
  </si>
  <si>
    <t>ΓΕΝΙΚΟ ΝΟΣΟΚΟΜΕΙΟ ΗΜΑΘΙΑΣ (ΟΡΓΑΝΙΚΗ ΜΟΝΑΔΑ ΕΔΡΑΣ ΒΕΡΟΙΑ)</t>
  </si>
  <si>
    <t>ΠΑΛ (ΜΕ ΕΜΠ.)</t>
  </si>
  <si>
    <t>ΚΟΥΤΣΟΔΗΜΑ ΑΘΗΝΑ</t>
  </si>
  <si>
    <t>ΑΒ079168</t>
  </si>
  <si>
    <t>ΚΟΥΤΣΟΥΜΠΟΥ ΜΑΡΙΑ</t>
  </si>
  <si>
    <t>Π027838</t>
  </si>
  <si>
    <t>ΚΥΡΙΑΚΟΥ ΣΤΑΥΡΟΣ</t>
  </si>
  <si>
    <t>Χ969163</t>
  </si>
  <si>
    <t>ΓΕΝΙΚΟ ΝΟΣΟΚΟΜΕΙΟ ΣΑΜΟΥ "ΑΓΙΟΣ ΠΑΝΤΕΛΕΗΜΩΝ"</t>
  </si>
  <si>
    <t>ΚΩΝΣΤΑΝΤΑΚΟΠΟΥΛΟΥ ΒΑΣΙΛΙΚΗ</t>
  </si>
  <si>
    <t>ΑΒ763291</t>
  </si>
  <si>
    <t>ΚΩΝΣΤΑΝΤΕΛΛΟΥ ΕΛΕΝΗ</t>
  </si>
  <si>
    <t>Χ427401</t>
  </si>
  <si>
    <t>ΚΩΝΣΤΑΝΤΟΠΟΥΛΟΥ ΔΗΜΗΤΡΑ</t>
  </si>
  <si>
    <t>Π530920</t>
  </si>
  <si>
    <t>ΚΩΣΤΑΚΗ ΑΘΗΝΑ</t>
  </si>
  <si>
    <t>ΑΜ786708</t>
  </si>
  <si>
    <t>ΚΩΣΤΗ ΓΕΩΡΓΙΑ</t>
  </si>
  <si>
    <t>ΑΜ323050</t>
  </si>
  <si>
    <t>ΚΩΣΤΟΥΛΙΔΗΣ ΣΤΥΛΙΑΝΟΣ</t>
  </si>
  <si>
    <t>Ρ217027</t>
  </si>
  <si>
    <t>ΛΑΓΟΠΟΥΛΟΥ ΕΥΓΕΝΙΑ</t>
  </si>
  <si>
    <t>ΘΩΜ</t>
  </si>
  <si>
    <t>ΑΖ694428</t>
  </si>
  <si>
    <t>ΛΑΖΑΡΟΥ ΑΙΚΑΤΕΡΙΝΗ</t>
  </si>
  <si>
    <t>ΑΚ568035</t>
  </si>
  <si>
    <t>ΓΕΝΙΚΟ ΝΟΣΟΚΟΜΕΙΟ ΠΑΙΔΩΝ ΑΘΗΝΩΝ ΠΑΝΑΓΙΩΤΗΣ ΚΑΙ ΑΓΛΑΙΑ ΚΥΡΙΑΚΟΥ</t>
  </si>
  <si>
    <t>ΛΑΜΠΡΙΑΝΙΔΗ ΓΕΩΡΓΙΑ</t>
  </si>
  <si>
    <t>ΑΚ098780</t>
  </si>
  <si>
    <t>ΛΑΜΠΡΟΠΟΥΛΟΥ ΚΥΡΙΑΚΗ</t>
  </si>
  <si>
    <t>Σ014335</t>
  </si>
  <si>
    <t>ΛΑΜΠΡΟΠΟΥΛΟΥ ΣΕΒΑΣΤΗ</t>
  </si>
  <si>
    <t>ΖΑΧ</t>
  </si>
  <si>
    <t>ΑΒ308454</t>
  </si>
  <si>
    <t>ΕΘΝΙΚΟ ΚΕΝΤΡΟ ΑΠΟΚΑΤΑΣΤΑΣΗΣ</t>
  </si>
  <si>
    <t>ΛΕΜΟΝΑΚΗ ΜΑΡΙΑ</t>
  </si>
  <si>
    <t>ΑΚ899593</t>
  </si>
  <si>
    <t>ΛΕΟΝΤΗΣ ΕΥΣΤΡΑΤΙΟΣ</t>
  </si>
  <si>
    <t>ΑΕ669126</t>
  </si>
  <si>
    <t>ΛΙΑΝΟΣ ΠΑΝΑΓΙΩΤΗΣ</t>
  </si>
  <si>
    <t>ΑΑ753306</t>
  </si>
  <si>
    <t>ΛΙΑΡΟΚΑΠΗ ΚΩNΣΤΑΝΤΙΝΑ</t>
  </si>
  <si>
    <t>ΘΕΟ</t>
  </si>
  <si>
    <t>Φ431005</t>
  </si>
  <si>
    <t>ΛΙΑΤΣΗΣ ΔΗΜΗΤΡΙΟΣ</t>
  </si>
  <si>
    <t>ΑΒ035969</t>
  </si>
  <si>
    <t>ΛΙΛΙΟΠΟΥΛΟΣ ΚΥΡΙΑΚΟΣ</t>
  </si>
  <si>
    <t>Σ523555</t>
  </si>
  <si>
    <t>ΛΙΟΝΤΑΚΗ ΠΑΡΑΣΚΕΥΗ</t>
  </si>
  <si>
    <t>Τ187228</t>
  </si>
  <si>
    <t>ΜΑΚΡΗ ΕΙΡΗΝΗ</t>
  </si>
  <si>
    <t>Χ533853</t>
  </si>
  <si>
    <t>ΜΑΚΡΥΔΑΚΗ ΑΡΓΥΡΗ</t>
  </si>
  <si>
    <t>ΑΚ742076</t>
  </si>
  <si>
    <t>ΓΕΝΙΚΟ ΝΟΣΟΚΟΜΕΙΟ ΧΑΝΙΩΝ "ΑΓΙΟΣ ΓΕΩΡΓΙΟΣ" (για τη Μ.Ε.Θ.)</t>
  </si>
  <si>
    <t>ΜΑΚΡΥΔΑΚΗ ΕΙΡΗΝΗ</t>
  </si>
  <si>
    <t>ΣΤΥ</t>
  </si>
  <si>
    <t>Χ034683</t>
  </si>
  <si>
    <t>ΓΕΝΙΚΟ ΝΟΣΟΚΟΜΕΙΟ Ν. ΙΩΝΙΑΣ ΚΩΝΣΤΑΝΤΟΠΟΥΛΕΙΟ - ΠΑΤΗΣΙΩΝ (ΟΡΓ.ΜΟΝ. ΕΔΡΑΣ "ΚΩΝΣΤΑΝΤΟΠΟΥΛΕΙΟ Ν. ΙΩΝΙΑΣ")</t>
  </si>
  <si>
    <t>ΜΑΛΤΕΖΟΥ ΠΑΝΑΓΙΩΤΑ</t>
  </si>
  <si>
    <t>ΑΙ926787</t>
  </si>
  <si>
    <t>ΜΑΜΑΣΟΥΛΑΣ ΙΩΑΝΝΗΣ</t>
  </si>
  <si>
    <t>Χ277174</t>
  </si>
  <si>
    <t>ΜΑΜΟΥΓΙΩΡΓΗΣ ΔΗΜΗΤΡΙΟΣ</t>
  </si>
  <si>
    <t>ΑΑ106503</t>
  </si>
  <si>
    <t>ΜΑΝΔΕΛΕΝΗ ΑΙΚΑΤΕΡΙΝΗ</t>
  </si>
  <si>
    <t>Χ506112</t>
  </si>
  <si>
    <t>ΓΕΝΙΚΟ ΝΟΣΟΚΟΜΕΙΟ ΛΑΚΩΝΙΑΣ (ΑΠΟΚΕΝΤΡΩΜΕΝΗ ΟΡΓΑΝΙΚΗ ΜΟΝΑΔΑ ΜΟΛΑΟΙ)</t>
  </si>
  <si>
    <t>ΜΑΝΟΣ ΠΑΝΑΓΙΩΤΗΣ</t>
  </si>
  <si>
    <t>Ν443396</t>
  </si>
  <si>
    <t>ΜΑΝΤΖΑΦΙΝΗ ΣΩΤΗΡΙΑ</t>
  </si>
  <si>
    <t>Χ276520</t>
  </si>
  <si>
    <t>ΜΑΡΑΓΚΑΚΗ ΤΡΙΑΝΤΑΦΥΛΛΙΑ</t>
  </si>
  <si>
    <t>ΑΙ945599</t>
  </si>
  <si>
    <t>ΠΑΝΕΠΙΣΤΗΜΙΑΚΟ ΓΕΝΙΚΟ ΝΟΣΟΚΟΜΕΙΟ ΗΡΑΚΛΕΙΟΥ -  ΓΕΝΙΚΟ ΝΟΣΟΚΟΜΕΙΟ ΒΕΝΙΖΕΛΕΙΟ (Α.Ο.Μ. ΒΕΝΙΖΕΛΕΙΟ)</t>
  </si>
  <si>
    <t>ΜΑΡΑΝΤΙΔΟΥ ΕΥΑΓΓΕΛΙΑ</t>
  </si>
  <si>
    <t>ΑΖ147519</t>
  </si>
  <si>
    <t>ΜΑΡΚΟΠΟΥΛΟΥ ΜΑΡΙΑ</t>
  </si>
  <si>
    <t>Χ305318</t>
  </si>
  <si>
    <t>ΜΑΡΝΕΖΟΥ ΜΑΡΓΙΤΣΑ</t>
  </si>
  <si>
    <t>ΑΜ936304</t>
  </si>
  <si>
    <t>Π.Ε.Δ.Υ. ΚΕΝΤΡΟ ΥΓΕΙΑΣ ΚΑΡΛΟΒΑΣΙΟΥ</t>
  </si>
  <si>
    <t>ΜΑΡΤΖΑΚΛΗ ΜΑΡΙΑ</t>
  </si>
  <si>
    <t>ΑΧΙ</t>
  </si>
  <si>
    <t>ΑΕ709780</t>
  </si>
  <si>
    <t>ΜΑΣΟΥ ΠΑΡΑΣΚΕΥΗ</t>
  </si>
  <si>
    <t>ΑΖ205733</t>
  </si>
  <si>
    <t>ΜΑΣΤΡΑΝΤΩΝΗ ΜΑΡΙΑ</t>
  </si>
  <si>
    <t>ΑΚ259137</t>
  </si>
  <si>
    <t>ΜΑΥΡΟΜΑΤΗ ΕΙΡΗΝΗ</t>
  </si>
  <si>
    <t>ΑΖ481344</t>
  </si>
  <si>
    <t>ΓΕΝΙΚΟ ΝΟΣΟΚΟΜΕΙΟ ΧΑΛΚΙΔΑΣ - ΓΕΝ. ΝΟΣΟΚ. Κ. Υ. ΚΑΡΥΣΤΟΥ - ΓΕΝ. ΝΟΣΟΚΟΜΕΙΟ - Κ. Υ. ΚΥΜΗΣ (ΧΑΛΚΙΔΑ)</t>
  </si>
  <si>
    <t>ΜΑΧΑ ΜΑΡΙΑ</t>
  </si>
  <si>
    <t>Ρ496254</t>
  </si>
  <si>
    <t>ΜΕΝΟΥΝΟΥ ΔΕΣΠΟΙΝΑ</t>
  </si>
  <si>
    <t>Σ373915</t>
  </si>
  <si>
    <t>ΜΕΡΤΖΑΝΗΣ ΜΙΧΑΗΛ</t>
  </si>
  <si>
    <t>Ι520407</t>
  </si>
  <si>
    <t>ΓΕΝΙΚΟ ΝΟΣΟΚΟΜΕΙΟ ΙΩΑΝΝΙΝΩΝ Γ ΧΑΤΖΗΚΩΣΤΑ</t>
  </si>
  <si>
    <t>ΜΗΝΑΔΑΚΗ ΔΕΣΠΟΙΝΑ</t>
  </si>
  <si>
    <t>ΑΑ304097</t>
  </si>
  <si>
    <t>ΜΗΤΣΟΠΟΥΛΟΣ ΝΙΚΟΛΑΟΣ</t>
  </si>
  <si>
    <t>ΑΚ984748</t>
  </si>
  <si>
    <t>ΜΟΛΛΑ ΕΡΟΛ</t>
  </si>
  <si>
    <t>ΑΖ910126</t>
  </si>
  <si>
    <t>ΕΙΔ. (ΜΕ ΕΜΠ.)</t>
  </si>
  <si>
    <t>ΜΟΣΧΟΥΔΗΣ ΑΘΑΝΑΣΙΟΣ</t>
  </si>
  <si>
    <t>ΑΗ429094</t>
  </si>
  <si>
    <t>ΓΕΝ. ΝΟΣΟΚΟΜΕΙΟ - Κ. Υ. ΛΗΜΝΟΥ</t>
  </si>
  <si>
    <t>ΜΟΥΤΟΥΠΑ ΑΡΓΥΡΩ</t>
  </si>
  <si>
    <t>ΑΖ987978</t>
  </si>
  <si>
    <t>ΜΠΑΓΑ ΒΑΣΙΛΙΚΗ</t>
  </si>
  <si>
    <t>ΠΑΡ</t>
  </si>
  <si>
    <t>Σ598780</t>
  </si>
  <si>
    <t>ΜΠΑΛΑΣΚΑ ΑΜΑΛΙΑ</t>
  </si>
  <si>
    <t>ΤΑΞ</t>
  </si>
  <si>
    <t>ΑΑ306320</t>
  </si>
  <si>
    <t>ΜΠΑΡΑΚΟΣ ΚΟΣΜΑΣ</t>
  </si>
  <si>
    <t>Φ172180</t>
  </si>
  <si>
    <t>ΜΠΑΡΚΟΥΛΑ ΓΕΩΡΓΙΑ</t>
  </si>
  <si>
    <t>Σ845723</t>
  </si>
  <si>
    <t>ΜΠΑΣΙΟΥΚΑ ΛΑΜΠΡΙΝΗ</t>
  </si>
  <si>
    <t>ΑΚ387495</t>
  </si>
  <si>
    <t>ΜΠΕΖΑΙΝΤΕΣ ΣΠΥΡΙΔΩΝ</t>
  </si>
  <si>
    <t>Μ550898</t>
  </si>
  <si>
    <t>ΜΠΕΚΟΣ ΕΥΑΓΓΕΛΟΣ</t>
  </si>
  <si>
    <t>Χ376251</t>
  </si>
  <si>
    <t>ΜΠΕΛΕΖΩΝΗ ΔΕΣΠΟΙΝΑ</t>
  </si>
  <si>
    <t>ΠΕΤ</t>
  </si>
  <si>
    <t>ΑΑ318735</t>
  </si>
  <si>
    <t>ΜΠΕΝΑΚΗ ΧΑΡΑΛΑΜΠΙΑ</t>
  </si>
  <si>
    <t>ΑΜ098812</t>
  </si>
  <si>
    <t>ΜΠΕΣΣΑΣ ΓΕΩΡΓΙΟΣ</t>
  </si>
  <si>
    <t>ΣΕΡ</t>
  </si>
  <si>
    <t>Ξ999181</t>
  </si>
  <si>
    <t>ΓΕΝΙΚΟ ΝΟΣΟΚΟΜΕΙΟ ΑΘΗΝΩΝ Ο ΕΥΑΓΓΕΛΙΣΜΟΣ-ΟΦΘΑΛΜΙΑΤΡΕΙΟ ΑΘΗΝΩΝ-ΠΟΛΥΚΛΙΝΙΚΗ (ΟΡΓ.ΜΟΝ.ΕΔΡΑΣ "ΕΥΑΓΓΕΛΙΣΜΟΣ") (για τον τομέα Ψυχικής Υγείας)</t>
  </si>
  <si>
    <t>ΜΠΙΜΠΑ ΒΑΣΙΛΙΚΗ</t>
  </si>
  <si>
    <t>Σ285577</t>
  </si>
  <si>
    <t>ΜΠΙΝΙΕΡΗΣ ΓΕΩΡΓΙΟΣ</t>
  </si>
  <si>
    <t>ΔΙΟ</t>
  </si>
  <si>
    <t>ΑΙ766264</t>
  </si>
  <si>
    <t>ΜΠΙΣΤΑΣ ΓΕΩΡΓΙΟΣ</t>
  </si>
  <si>
    <t>ΑΕ283474</t>
  </si>
  <si>
    <t>ΜΠΟΥΖΑ ΕΥΘΥΜΙΑ</t>
  </si>
  <si>
    <t>ΑΜ546610</t>
  </si>
  <si>
    <t>ΜΠΟΥΚΑΣ ΚΩΝΣΤΑΝΤΙΝΟΣ</t>
  </si>
  <si>
    <t>ΑΒ999806</t>
  </si>
  <si>
    <t>ΜΠΟΥΚΗΣ ΝΕΚΤΑΡΙΟΣ</t>
  </si>
  <si>
    <t>ΑΗ019375</t>
  </si>
  <si>
    <t>ΜΠΟΥΧΕΛΟΣ ΑΝΔΡΕΑΣ</t>
  </si>
  <si>
    <t>Χ801998</t>
  </si>
  <si>
    <t>ΜΥΛΩΝΑΣ ΧΑΡΙΣΙΟΣ</t>
  </si>
  <si>
    <t>Χ389108</t>
  </si>
  <si>
    <t>ΜΩΥΣΙΑΔΗΣ ΕΥΣΤΑΘΙΟΣ</t>
  </si>
  <si>
    <t>ΓΡΗ</t>
  </si>
  <si>
    <t>ΑΕ611500</t>
  </si>
  <si>
    <t>ΜΩΥΣΙΔΟΥ ΑΓΓΕΛΙΚΗ</t>
  </si>
  <si>
    <t>ΑΙ814214</t>
  </si>
  <si>
    <t>ΝΑΝΤΖΙΟΥ ΕΛΕΝΗ</t>
  </si>
  <si>
    <t>ΑΒ429045</t>
  </si>
  <si>
    <t>ΝΙΚΟΛΑΚΟΠΟΥΛΟΥ ΑΡΕΤΗ</t>
  </si>
  <si>
    <t>ΑΒ075532</t>
  </si>
  <si>
    <t>ΓΕΝΙΚΟ ΝΟΣΟΚΟΜΕΙΟ ΚΑΡΔΙΤΣΑΣ</t>
  </si>
  <si>
    <t>ΝΙΚΟΛΟΠΟΥΛΟΣ ΓΕΩΡΓΙΟΣ</t>
  </si>
  <si>
    <t>ΑΙ529063</t>
  </si>
  <si>
    <t>ΝΙΚΟΛΟΠΟΥΛΟΣ ΔΗΜΗΤΡΙΟΣ</t>
  </si>
  <si>
    <t>ΑΗ314552</t>
  </si>
  <si>
    <t>ΝΙΚΟΛΟΥΛΗ ΘΑΛΛΙΑ</t>
  </si>
  <si>
    <t>ΑΜ374262</t>
  </si>
  <si>
    <t>ΝΙΚΟΥ ΙΩΑΝΝΑ</t>
  </si>
  <si>
    <t>ΑΕ338049</t>
  </si>
  <si>
    <t>ΝΙΩΤΗ ΕΛΕΝΗ</t>
  </si>
  <si>
    <t>ΑΗ623145</t>
  </si>
  <si>
    <t>ΝΤΑΓΚΑ ΧΡΙΣΤΙΝΑ</t>
  </si>
  <si>
    <t>Χ890949</t>
  </si>
  <si>
    <t>ΠΑΝΕΠΙΣΤΗΜΙΑΚΟ ΓΕΝΙΚΟ ΝΟΣΟΚΟΜΕΙΟ ΗΡΑΚΛΕΙΟΥ-ΓΕΝΙΚΟ ΝΟΣΟΚΟΜΕΙΟ ΒΕΝΙΖΕΛΕΙΟ (ΟΜΕ ΗΡΑΚΛΕΙΟΥ)</t>
  </si>
  <si>
    <t>ΝΤΑΗ ΖΑΜΠΑΝΙΑ ΧΑΡΑΛΑΜΠΙΑ</t>
  </si>
  <si>
    <t>Χ839911</t>
  </si>
  <si>
    <t>ΝΤΕΛΗ ΕΙΡΗΝΗ</t>
  </si>
  <si>
    <t>Τ243902</t>
  </si>
  <si>
    <t>ΝΤΕΡΜΑΣ ΝΙΚΟΛΑΟΣ</t>
  </si>
  <si>
    <t>ΕΛΙ</t>
  </si>
  <si>
    <t>Χ304765</t>
  </si>
  <si>
    <t>ΝΤΖΙΝΗ ΕΙΡΗΝΗ</t>
  </si>
  <si>
    <t>Φ339623</t>
  </si>
  <si>
    <t xml:space="preserve">ΝΤΙΝΑ ΟΛΓΑ </t>
  </si>
  <si>
    <t>ΑΗ268398</t>
  </si>
  <si>
    <t>ΝΤΟΥΒΑ ΖΑΧΑΡΩ</t>
  </si>
  <si>
    <t>ΑΕ051407</t>
  </si>
  <si>
    <t>ΟΡΦΑΝΙΔΗΣ ΔΗΜΗΤΡΙΟΣ</t>
  </si>
  <si>
    <t>ΑΙ629586</t>
  </si>
  <si>
    <t>ΟΡΦΑΝΙΔΗΣ ΠΑΝΑΓΙΩΤΗΣ</t>
  </si>
  <si>
    <t>Χ770213</t>
  </si>
  <si>
    <t>ΠΑΝΑΓΙΩΤΙΔΟΥ ΔΕΣΠΟΙΝΑ</t>
  </si>
  <si>
    <t>Σ855626</t>
  </si>
  <si>
    <t>ΠΑΝΑΓΙΩΤΙΔΟΥ ΗΛΙΑΝΑ</t>
  </si>
  <si>
    <t>ΚΡΙ</t>
  </si>
  <si>
    <t>ΑΜ658128</t>
  </si>
  <si>
    <t>ΠΑΝΑΓΙΩΤΟΠΟΥΛΟΥ ΒΑΣΙΛΙΚΗ</t>
  </si>
  <si>
    <t>ΑΕ713370</t>
  </si>
  <si>
    <t>ΠΑΝΑΓΟΠΟΥΛΟΥ ΑΝΤΩΝΙΑ</t>
  </si>
  <si>
    <t>ΑΑ317287</t>
  </si>
  <si>
    <t xml:space="preserve">ΠΑΝΑΓΟΥΛΙΑ ΝΙΚΟΛΕΤΤΑ </t>
  </si>
  <si>
    <t>Χ287804</t>
  </si>
  <si>
    <t>ΠΑΝΙΤΣΑ ΑΡΕΤΗ</t>
  </si>
  <si>
    <t>ΑΑ307672</t>
  </si>
  <si>
    <t>ΠΑΝΤΕΛΙΔΟΥ ΑΝΑΣΤΑΣΙΑ</t>
  </si>
  <si>
    <t>ΑΗ890084</t>
  </si>
  <si>
    <t>ΠΑΠΑΓΕΩΡΓΙΟΥ ΕΥΑΝΘΙΑ</t>
  </si>
  <si>
    <t>ΑΖ232776</t>
  </si>
  <si>
    <t>ΠΑΠΑΔΑΤΟΥ ΔΙΟΝΥΣΙΑ</t>
  </si>
  <si>
    <t>ΑΙ209136</t>
  </si>
  <si>
    <t>ΠΑΠΑΔΗΜΟΣ ΠΕΤΡΟΣ</t>
  </si>
  <si>
    <t>ΑΖ499211</t>
  </si>
  <si>
    <t>ΠΑΠΑΔΟΠΟΥΛΟΥ ΣΙΜΕΛΑ</t>
  </si>
  <si>
    <t>ΑΖ046445</t>
  </si>
  <si>
    <t>ΠΑΠΑΗΛΙΟΥ ΙΩΑΝΝΗΣ</t>
  </si>
  <si>
    <t>ΑΗ722637</t>
  </si>
  <si>
    <t>ΓΕΝΙΚΟ ΝΟΣΟΚΟΜΕΙΟ ΑΡΓΟΛΙΔΑΣ (ΟΡΓ. ΜΟΝ. ΕΔΡΑΣ ΑΡΓΟΣ)</t>
  </si>
  <si>
    <t>ΠΑΠΑΠΕΤΡΟΥ ΣΟΦΙΑ</t>
  </si>
  <si>
    <t>ΑΗ622308</t>
  </si>
  <si>
    <t>ΠΑΠΑΡΔΑ ΒΑΡΒΑΡΑ</t>
  </si>
  <si>
    <t>ΑΕ195495</t>
  </si>
  <si>
    <t>ΠΑΠΑΣΤΑΥΡΟΥ ΚΩΝΣΤΑΝΤΙΝΟΣ</t>
  </si>
  <si>
    <t>Π879061</t>
  </si>
  <si>
    <t>ΠΑΠΑΤΣΩΤΣΟΣ ΑΝΔΡΕΑΣ</t>
  </si>
  <si>
    <t>Π229671</t>
  </si>
  <si>
    <t>ΠΑΠΠΑΣ ΓΕΩΡΓΙΟΣ</t>
  </si>
  <si>
    <t>Τ259567</t>
  </si>
  <si>
    <t>ΠΑΡΟΥΤΗ ΣΟΥΛΤΑΝΑ</t>
  </si>
  <si>
    <t>Σ404737</t>
  </si>
  <si>
    <t>ΠΕΛΤΕΚΗΣ ΑΘΑΝΑΣΙΟΣ</t>
  </si>
  <si>
    <t>Π975940</t>
  </si>
  <si>
    <t>ΓΕΝΙΚΟ ΝΟΣΟΚΟΜΕΙΟ ΣΕΡΡΩΝ</t>
  </si>
  <si>
    <t>ΠΕΠΕΣ ΙΩΑΝΝΗΣ</t>
  </si>
  <si>
    <t>ΑΖ488937</t>
  </si>
  <si>
    <t>ΠΕΡΙΔΗ ΛΥΔΙΑ</t>
  </si>
  <si>
    <t>ΑΒ439957</t>
  </si>
  <si>
    <t>ΟΜΟ (ΜΕ ΕΜΠ.)</t>
  </si>
  <si>
    <t>ΠΕΤΑΡΟΥΔΗΣ ΑΘΑΝΑΣΙΟΣ</t>
  </si>
  <si>
    <t>ΑΗ999743</t>
  </si>
  <si>
    <t>ΠΕΤΡΙΔΗΣ ΝΙΚΟΛΑΟΣ</t>
  </si>
  <si>
    <t>ΑΚ271321</t>
  </si>
  <si>
    <t>ΠΕΤΡΟΠΟΥΛΟΣ ΠΑΝΑΓΙΩΤΗΣ</t>
  </si>
  <si>
    <t>ΑΑ067621</t>
  </si>
  <si>
    <t>ΠΕΤΡΟΠΟΥΛΟΥ ΠΕΤΡΟΥΛΑ</t>
  </si>
  <si>
    <t>ΑΗ802278</t>
  </si>
  <si>
    <t>ΠΕΤΣΗΣ ΠΕΤΡΟΣ</t>
  </si>
  <si>
    <t>ΑΜ404928</t>
  </si>
  <si>
    <t>ΓΕΝΙΚΟ ΝΟΣΟΚΟΜΕΙΟ "ΜΑΜΑΤΣΕΙΟ"-"ΜΠΟΔΟΣΑΚΕΙΟ"  (ΠΤΟΛΕΜΑΪΔΑ ΜΠΟΔΟΣΑΚΕΙΟ)</t>
  </si>
  <si>
    <t>ΠΕΦΑΝΗ ΜΑΡΙΑ</t>
  </si>
  <si>
    <t>Χ800750</t>
  </si>
  <si>
    <t>ΠΕΧΛΙΒΑΝΙΔΟΥ ΔΗΜΗΤΡΑ</t>
  </si>
  <si>
    <t>ΘΕΜ</t>
  </si>
  <si>
    <t>ΑΚ992508</t>
  </si>
  <si>
    <t>ΠΛΑΤΣΗ ΜΑΡΙΑ</t>
  </si>
  <si>
    <t>ΑΙ422207</t>
  </si>
  <si>
    <t>ΓΕΝΙΚΟ ΝΟΣΟΚΟΜΕΙΟ ΡΟΔΟΥ "ΑΝΔΡΕΑΣ ΠΑΠΑΝΔΡΕΟΥ" - ΓΕΝΙΚΟ ΝΟΣΟΚΟΜΕΙΟ - Κ.Υ. ΚΩ "ΙΠΠΟΚΡΑΤΕΙΟΝ" - ΓΕΝΙΚΟ ΝΟΣΟΚΟΜΕΙΟ - Κ.Υ. ΚΑΛΥΜΝΟΥ "ΤΟ ΒΟΥΒΑΛΕΙΟ" (ΟΡΓ.ΜΟΝ.ΕΔΡΑΣ "ΡΟΔΟΣ ΑΝΔΡΕΑΣ ΠΑΠΑΝΔΡΕΟΥ")</t>
  </si>
  <si>
    <t>ΠΛΙΑΚΑ ΕΥΑΓΓΕΛΙΑ</t>
  </si>
  <si>
    <t>ΑΗ301400</t>
  </si>
  <si>
    <t>ΠΛΙΤΣΗΣ ΖΗΣΗΣ</t>
  </si>
  <si>
    <t>ΑΛΚ</t>
  </si>
  <si>
    <t>ΑΕ684492</t>
  </si>
  <si>
    <t>ΥΕ ΒΟΗΘΗΤΙΚΟΥ ΥΓΕΙΟΝΟΜΙΚΟΥ ΠΡΟΣΩΠΙΚΟΥ (ΣΑΒΑΝΩΤΩΝ - ΝΕΚΡΟΤΟΜΩΝ - ΑΠΟΤΕΦΡΩΤΩΝ)</t>
  </si>
  <si>
    <t>ΠΟΥΛΙΟΥ ΜΑΛΑΜΑΤΗ</t>
  </si>
  <si>
    <t>ΑΖ166573</t>
  </si>
  <si>
    <t>ΠΟΥΜΠΟΥΡΙΔΗΣ ΚΩΝΣΤΑΝΤΙΝΟΣ</t>
  </si>
  <si>
    <t>ΑΚ027030</t>
  </si>
  <si>
    <t>ΠΡΑΠΑ ΕΛΕΥΘΕΡΙΑ</t>
  </si>
  <si>
    <t>ΑΜ961768</t>
  </si>
  <si>
    <t>ΠΡΑΣΟΔΑΣ ΟΡΦΕΑΣ</t>
  </si>
  <si>
    <t>ΗΡΑ</t>
  </si>
  <si>
    <t>ΑΜ009087</t>
  </si>
  <si>
    <t>ΠΡΕΒΕΖΙΑΝΟΥ ΕΛΕΥΘΕΡΙΑ</t>
  </si>
  <si>
    <t>Π108393</t>
  </si>
  <si>
    <t>ΠΡΟΥΝΤΖΟΣ ΚΩΝΣΤΑΝΤΙΝΟΣ</t>
  </si>
  <si>
    <t>ΑΖ722839</t>
  </si>
  <si>
    <t>ΠΡΩΪΜΟΥ ΕΛΙΣΑΒΕΤ</t>
  </si>
  <si>
    <t>ΑΜ743373</t>
  </si>
  <si>
    <t>ΠΥΡΟΒΟΛΑΚΗΣ ΓΕΩΡΓΙΟΣ</t>
  </si>
  <si>
    <t>Σ488560</t>
  </si>
  <si>
    <t>ΡΑΓΚΟΥΣΗ ΕΛΕΝΗ</t>
  </si>
  <si>
    <t>Σ914785</t>
  </si>
  <si>
    <t>Π.Ε.Δ.Υ. ΚΕΝΤΡΟ ΥΓΕΙΑΣ ΠΑΡΟΥ</t>
  </si>
  <si>
    <t>ΡΑΝΤΙΤΣΑ ΜΑΡΙΝΑ</t>
  </si>
  <si>
    <t>ΑΙ784327</t>
  </si>
  <si>
    <t>ΡΑΠΑΝΑΚΗ ΕΙΡΗΝΗ</t>
  </si>
  <si>
    <t>ΑΚ538940</t>
  </si>
  <si>
    <t>ΡΕΦΕΝΕ ΜΑΡΙΑΝΑ</t>
  </si>
  <si>
    <t>Χ377097</t>
  </si>
  <si>
    <t>ΡΗΓΑ ΣΟΦΙΑ</t>
  </si>
  <si>
    <t>ΑΕ231960</t>
  </si>
  <si>
    <t>ΡΟΥΜΕΛΙΩΤΗ ΠΑΝΑΓΙΩΤΑ</t>
  </si>
  <si>
    <t>ΑΕ717852</t>
  </si>
  <si>
    <t>ΣΑΓΑΝΗ ΙΩΑΝΝΑ</t>
  </si>
  <si>
    <t>Χ277428</t>
  </si>
  <si>
    <t>ΣΑΓΑΝΗΣ ΕΥΣΤΑΘΙΟΣ</t>
  </si>
  <si>
    <t>Μ550883</t>
  </si>
  <si>
    <t>ΓΕΝΙΚΟ ΝΟΣΟΚΟΜΕΙΟ ΛΑΣΙΘΙΟΥ (ΑΠΟΚ.ΟΡ.ΜΟΝΑΔΑ ΣΗΤΕΙΑΣ)</t>
  </si>
  <si>
    <t>ΥΕ ΠΡΟΣΩΠ. ΕΣΤΙΑΣΗΣ (ΤΡΑΠΕΖΟΚΟΜΩΝ)</t>
  </si>
  <si>
    <t>ΣΑΡΤΖΕΤΑΚΗ ΟΛΓΑ</t>
  </si>
  <si>
    <t>Ν967632</t>
  </si>
  <si>
    <t>ΣΔΟΥΓΚΟΣ ΔΗΜΗΤΡΙΟΣ</t>
  </si>
  <si>
    <t>ΑΒ505315</t>
  </si>
  <si>
    <t xml:space="preserve">ΣΙΔΗΡΟΠΟΥΛΟΥ OΛΓΑ </t>
  </si>
  <si>
    <t>Π244795</t>
  </si>
  <si>
    <t>ΣΙΟΥΤΗΣ ΒΑΣΙΛΕΙΟΣ</t>
  </si>
  <si>
    <t>Ρ095325</t>
  </si>
  <si>
    <t>ΣΚΑΡΜΟΥΤΣΟΥ ΧΡΙΣΤΙΝΑ</t>
  </si>
  <si>
    <t>ΑΖ219202</t>
  </si>
  <si>
    <t>ΣΜΥΡΝΑΙΟΣ ΔΗΜΗΤΡΙΟΣ</t>
  </si>
  <si>
    <t>ΑΜ443568</t>
  </si>
  <si>
    <t>ΣΟΡΟΒΟΣ ΦΩΤΙΟΣ</t>
  </si>
  <si>
    <t>Ρ235802</t>
  </si>
  <si>
    <t>ΣΟΦΗ ΕΛΕΝΗ</t>
  </si>
  <si>
    <t>Τ478682</t>
  </si>
  <si>
    <t>ΠΑΝΕΠΙΣΤΗΜΙΑΚΟ ΓΕΝΙΚΟ ΝΟΣΟΚΟΜΕΙΟ ΕΒΡΟΥ (ΟΡΓ.ΜΟΝ.ΕΔΡΑΣ ΑΛΕΞΑΝΔΡΟΥΠΟΛΗ)</t>
  </si>
  <si>
    <t>ΣΠΗΛΙΟΠΟΥΛΟΥ ΝΙΚΟΛΙΤΣΑ</t>
  </si>
  <si>
    <t>Λ808016</t>
  </si>
  <si>
    <t>ΣΠΙΝΘΑΚΗ ΕΛΕΝΗ</t>
  </si>
  <si>
    <t>Σ863393</t>
  </si>
  <si>
    <t>ΣΠΥΡΟΥ ΕΥΑΓΓΕΛΙΑ ΕΥΔΟΞΙΑ</t>
  </si>
  <si>
    <t>ΑΗ737714</t>
  </si>
  <si>
    <t>ΣΤΑΜΟΥΛΗ ΑΝΔΡΟΜΑΧΗ</t>
  </si>
  <si>
    <t>ΑΜ923103</t>
  </si>
  <si>
    <t>ΣΤΑΜΠΟΛΙΤΗΣ ΙΩΑΝΝΗΣ</t>
  </si>
  <si>
    <t>ΑΗ554328</t>
  </si>
  <si>
    <t>ΣΤΑΣΙΝΟΣ ΓΕΩΡΓΙΟΣ</t>
  </si>
  <si>
    <t>ΑΕ228717</t>
  </si>
  <si>
    <t>ΣΤΑΣΙΝΟΥ ΒΑΣΙΛΙΚΗ</t>
  </si>
  <si>
    <t>Ξ999769</t>
  </si>
  <si>
    <t>ΣΤΟΥΜΠΟΣ ΠΑΝΑΓΙΩΤΗΣ</t>
  </si>
  <si>
    <t>Σ597726</t>
  </si>
  <si>
    <t>ΣΤΡΑΤΗΣ ΚΩΝΣΤΑΝΤΙΝΟΣ</t>
  </si>
  <si>
    <t>ΑΚ070011</t>
  </si>
  <si>
    <t>ΝΟΣΟΚΟΜΕΙΟ ΑΦΡΟΔΙΣΙΩΝ ΚΑΙ ΔΕΡΜΑΤΙΚΩΝ ΝΟΣΩΝ ΑΘΗΝΩΝ ΑΝΔΡΕΑΣ ΣΥΓΓΡΟΣ</t>
  </si>
  <si>
    <t>ΣΤΡΑΤΟΓΙΑΝΝΗΣ ΝΙΚΟΛΑΟΣ</t>
  </si>
  <si>
    <t>ΑΖ076875</t>
  </si>
  <si>
    <t>ΣΥΝΔΡΕΒΕΛΗΣ ΓΕΩΡΓΙΟΣ</t>
  </si>
  <si>
    <t>Μ157987</t>
  </si>
  <si>
    <t>ΣΩΤΗΡΟΠΟΥΛΟΥ ΓΕΩΡΙΑ</t>
  </si>
  <si>
    <t>ΑΕ728690</t>
  </si>
  <si>
    <t>ΣΩΤΗΡΟΠΟΥΛΟΥ ΜΑΡΙΝΑ</t>
  </si>
  <si>
    <t>Σ379910</t>
  </si>
  <si>
    <t>ΤΑΜΠΟΥΡΗΣ ΧΡΗΣΤΟΣ</t>
  </si>
  <si>
    <t>ΑΗ293263</t>
  </si>
  <si>
    <t>ΤΕΡΖΗ ΕΥΓΕΝΙΑ</t>
  </si>
  <si>
    <t>Ξ889111</t>
  </si>
  <si>
    <t>ΓΕΝΙΚΟ ΝΟΣΟΚΟΜΕΙΟ ΚΙΛΚΙΣ (ΟΡΓ.ΜΟΝ. ΕΔΡΑΣ ΚΙΛΚΙΣ)</t>
  </si>
  <si>
    <t>ΤΖΑΝΗ ΜΑΡΙΑ</t>
  </si>
  <si>
    <t>ΑΒ518483</t>
  </si>
  <si>
    <t>ΤΖΕΚΟΥ ΠΑΡΑΣΚΕΥΗ</t>
  </si>
  <si>
    <t>Ν159884</t>
  </si>
  <si>
    <t>ΤΙΡΕΑΚΙΔΗΣ ΑΛΕΞΙΟΣ</t>
  </si>
  <si>
    <t>ΑΖ527966</t>
  </si>
  <si>
    <t>ΤΟΥΠΛΙΚΙΩΤΗΣ ΑΠΟΣΤΟΛΟΣ</t>
  </si>
  <si>
    <t>ΑΣΤ</t>
  </si>
  <si>
    <t>Ρ479935</t>
  </si>
  <si>
    <t>ΤΟΥΡΑΝΑΚΟΣ ΙΩΑΝΝΗΣ</t>
  </si>
  <si>
    <t>Π931127</t>
  </si>
  <si>
    <t>ΤΡΙΑΝΤΟΣ ΣΩΤΗΡΙΟΣ</t>
  </si>
  <si>
    <t>Τ258800</t>
  </si>
  <si>
    <t>ΤΣΑΚΙΡΗ ΜΑΡΙΑ</t>
  </si>
  <si>
    <t>ΑΕ856585</t>
  </si>
  <si>
    <t>ΤΣΑΚΜΑΚΗΣ ΔΗΜΗΤΡΙΟΣ</t>
  </si>
  <si>
    <t>Χ488430</t>
  </si>
  <si>
    <t>ΤΣΑΛΑΠΑΤΑΣ ΣΤΑΥΡΟΣ</t>
  </si>
  <si>
    <t>ΑΜ108725</t>
  </si>
  <si>
    <t>ΤΣΑΛΜΑΝΤΖΑΣ ΒΑΣΙΛΕΙΟΣ</t>
  </si>
  <si>
    <t>Π501800</t>
  </si>
  <si>
    <t>ΓΕΝΙΚΟ ΝΟΣΟΚΟΜΕΙΟ ΛΑΜΙΑΣ</t>
  </si>
  <si>
    <t>ΤΣΑΜΠΑΚΗΣ ΘΕΟΦΑΝΗΣ</t>
  </si>
  <si>
    <t>ΑΖ245416</t>
  </si>
  <si>
    <t>ΤΣΑΤΙΡΗΣ ΕΜΜΑΝΟΥΗΛ</t>
  </si>
  <si>
    <t>ΑΚ907480</t>
  </si>
  <si>
    <t>ΤΣΕΛΙΟΥ ΘΕΟΔΩΡΑ</t>
  </si>
  <si>
    <t>Π104395</t>
  </si>
  <si>
    <t>ΤΣΙΑΜΗ ΜΑΡΙΑ</t>
  </si>
  <si>
    <t>ΑΗ980845</t>
  </si>
  <si>
    <t>ΤΣΙΚΑΣ ΝΕΚΤΑΡΙΟΣ</t>
  </si>
  <si>
    <t>ΑΙ571484</t>
  </si>
  <si>
    <t>ΤΣΙΚΟΥΡΑ ΜΑΡΙΑ</t>
  </si>
  <si>
    <t>Σ405389</t>
  </si>
  <si>
    <t>ΤΣΙΚΡΙΤΕΑ ΜΑΡΙΑ</t>
  </si>
  <si>
    <t>Τ242517</t>
  </si>
  <si>
    <t>ΤΣΙΟΤΡΑΣ ΕΛΕΥΘΕΡΙΟΣ</t>
  </si>
  <si>
    <t>ΑΜ821466</t>
  </si>
  <si>
    <t>ΤΣΙΡΚΑΣ ΓΕΩΡΓΙΟΣ</t>
  </si>
  <si>
    <t>Π248013</t>
  </si>
  <si>
    <t>ΓΕΝΙΚΟ ΝΟΣΟΚΟΜΕΙΟ ΧΑΛΚΙΔΑΣ - ΓΕΝ. ΝΟΣΟΚ. Κ. Υ. ΚΑΡΥΣΤΟΥ - ΓΕΝ. ΝΟΣΟΚΟΜΕΙΟ - Κ. Υ. ΚΥΜΗΣ (ΚΑΡΥΣΤΟΣ)</t>
  </si>
  <si>
    <t>ΤΣΙΤΟΓΛΟΥ ΝΙΚΟΛΑΟΣ</t>
  </si>
  <si>
    <t>ΔΑΥ</t>
  </si>
  <si>
    <t>AM846990</t>
  </si>
  <si>
    <t>ΤΣΙΤΣΙΚΟΥ ΙΩΑΝΝΑ</t>
  </si>
  <si>
    <t>ΑΑ325185</t>
  </si>
  <si>
    <t>ΤΣΟΛΑΚΗ ΑΘΗΝΑ</t>
  </si>
  <si>
    <t>ΑΖ823793</t>
  </si>
  <si>
    <t>ΤΣΟΛΑΚΗ ΜΑΡΙΑ</t>
  </si>
  <si>
    <t>ΑΒ082958</t>
  </si>
  <si>
    <t>ΤΣΟΜΠΑΝΑΚΗ ΠΑΝΑΓΟΥΛΑ ΕΙΡΗΝΗ</t>
  </si>
  <si>
    <t>ΑΕ123805</t>
  </si>
  <si>
    <t>ΤΣΟΥΛΑΚΟΥ ΔΗΜΗΤΡΑ</t>
  </si>
  <si>
    <t>Ρ852994</t>
  </si>
  <si>
    <t>ΤΣΟΥΝΗ ΣΟΦΙΑ</t>
  </si>
  <si>
    <t>Π829084</t>
  </si>
  <si>
    <t>ΤΣΩΛΗΣ ΘΕΟΔΩΡΟΣ</t>
  </si>
  <si>
    <t>ΑΙ806437</t>
  </si>
  <si>
    <t>ΦΑΡΜΑΚΗ ΚΩΝΣΤΑΝΤΙΝΑ</t>
  </si>
  <si>
    <t>Π230396</t>
  </si>
  <si>
    <t>ΓΕΝΙΚΟ ΝΟΣΟΚΟΜΕΙΟ ΑΤΤΙΚΗΣ ΣΙΣΜΑΝΟΓΛΕΙΟ ΑΜΑΛΙΑ ΦΛΕΜΙΓΚ (ΑΜ. ΦΛΕΜΙΓΚ)</t>
  </si>
  <si>
    <t>ΦΑΧΟΥΡΙ ΧΡΙΣΤΙΝΑ</t>
  </si>
  <si>
    <t>ΧΑΛ</t>
  </si>
  <si>
    <t>ΑΜ954120</t>
  </si>
  <si>
    <t>ΓΕΝΙΚΟ ΝΟΣΟΚΟΜΕΙΟ ΛΑΣΙΘΙΟΥ (ΟΡ.ΜΟΝ. ΑΓ. ΝΙΚΟΛΑΟΥ)</t>
  </si>
  <si>
    <t>ΦΙΛΙΠΠΟΠΟΥΛΟΥ ΧΡΥΣΟΥΛΑ</t>
  </si>
  <si>
    <t>ΤΡΥ</t>
  </si>
  <si>
    <t>ΑΒ757733</t>
  </si>
  <si>
    <t>ΦΛΩΡΟΣΚΟΥΦΗ ΣΠΥΡΙΔΟΥΛΑ</t>
  </si>
  <si>
    <t>ΑΒ772377</t>
  </si>
  <si>
    <t>ΦΛΩΡΟΣΚΟΥΦΗΣ ΑΝΔΡΕΑΣ</t>
  </si>
  <si>
    <t>ΑΚ353352</t>
  </si>
  <si>
    <t>ΦΩΤΙΑΔΗ ΕΛΕΥΘΕΡΙΑ</t>
  </si>
  <si>
    <t>Σ269842</t>
  </si>
  <si>
    <t>ΧΑΛΑΡΗΣ ΜΑΡΚΟΣ</t>
  </si>
  <si>
    <t>Π741019</t>
  </si>
  <si>
    <t>ΧΑΛΚΙΑΔΑΚΗΣ ΙΩΑΝΝΗΣ</t>
  </si>
  <si>
    <t>Ρ319480</t>
  </si>
  <si>
    <t>ΧΑΛΚΙΔΟΥ ΟΛΓΑ</t>
  </si>
  <si>
    <t>Ρ762409</t>
  </si>
  <si>
    <t>ΧΑΝΤΖΟΠΟΥΛΟΥ ΑΡΙΣΤΕΑ</t>
  </si>
  <si>
    <t>ΑΖ632517</t>
  </si>
  <si>
    <t>ΧΑΡΑΠΑΣ ΜΙΧΑΗΛ</t>
  </si>
  <si>
    <t>ΑΜ948428</t>
  </si>
  <si>
    <t>Γ.Ν.ΡΟΔΟΥ Α.ΠΑΠΑΝΔΡΕΟΥ Γ.Ν.Κ.Υ.ΚΩ ΙΠΠΟΚΡΑΤΕΙΟ Γ.Ν.Κ.Υ.ΚΑΛΥΜΝΟΥ ΤΟ ΒΟΥΒ (ΚΩΣ) ΑΠΟΚ.ΟΡΓ.ΜΟΝ. ΚΩ ΙΠΠΟΚΡ</t>
  </si>
  <si>
    <t>ΧΑΡΤΟΦΥΛΑΚΑ ΓΕΡΑΣΙΜΙΝΑ</t>
  </si>
  <si>
    <t>ΚΩΣ</t>
  </si>
  <si>
    <t>ΑΝ013735</t>
  </si>
  <si>
    <t>ΧΗΡΑ ΑΙΚΑΤΕΡΙΝΗ</t>
  </si>
  <si>
    <t>ΑΗ221266</t>
  </si>
  <si>
    <t>ΧΟΡΤΗΣ ΘΩΜΑΣ</t>
  </si>
  <si>
    <t>ΑΒ829116</t>
  </si>
  <si>
    <t>ΧΡΙΣΤΑΚΗΣ ΚΩΝΣΤΑΝΤΙΝΟΣ</t>
  </si>
  <si>
    <t>Χ274216</t>
  </si>
  <si>
    <t>ΧΡΙΣΤΟΔΟΥΛΟΠΟΥΛΟΥ ΕΛΕΝΗ</t>
  </si>
  <si>
    <t>ΑΜ746709</t>
  </si>
  <si>
    <t>ΧΡΙΣΤΟΠΟΥΛΟΥ ΔΕΣΠΟΙΝΑ</t>
  </si>
  <si>
    <t>ΑΒ626564</t>
  </si>
  <si>
    <t>ΧΡΙΣΤΟΦΟΡΙΔΟΥ ΓΕΩΡΓΙΑ</t>
  </si>
  <si>
    <t>ΑΕ873897</t>
  </si>
  <si>
    <t>ΧΡΥΣΑΝΘΟΠΟΥΛΟΥ ΣΠΥΡΙΔΟΥΛΑ</t>
  </si>
  <si>
    <t>Ξ606868</t>
  </si>
  <si>
    <t>ΨΟΧΙΟΥ ΕΛΕΑΝΑ</t>
  </si>
  <si>
    <t>Χ867379</t>
  </si>
  <si>
    <t>ΨΥΧΑΡΗ ΑΔΑΜΑΝΤΙΑ</t>
  </si>
  <si>
    <t>ΑΖ033289</t>
  </si>
  <si>
    <t>Π.Ε.Δ.Υ. - Κ.Υ. ΕΛΕΥΣΙΝΑΣ ΑΤΤΙΚΗΣ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</si>
</sst>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4"/>
  <sheetViews>
    <sheetView tabSelected="1" workbookViewId="0"/>
  </sheetViews>
  <sheetFormatPr defaultRowHeight="15"/>
  <sheetData>
    <row r="1" spans="1:13">
      <c r="A1" t="s">
        <v>0</v>
      </c>
    </row>
    <row r="2" spans="1:13">
      <c r="A2" t="s">
        <v>1</v>
      </c>
    </row>
    <row r="4" spans="1:13">
      <c r="A4" t="s">
        <v>2</v>
      </c>
    </row>
    <row r="6" spans="1:13">
      <c r="A6" t="s">
        <v>3</v>
      </c>
      <c r="B6" t="s">
        <v>4</v>
      </c>
      <c r="C6" t="s">
        <v>5</v>
      </c>
      <c r="D6" t="s">
        <v>6</v>
      </c>
      <c r="E6" t="s">
        <v>7</v>
      </c>
      <c r="F6" t="s">
        <v>8</v>
      </c>
      <c r="G6" t="s">
        <v>9</v>
      </c>
      <c r="H6" t="s">
        <v>10</v>
      </c>
      <c r="I6" t="s">
        <v>11</v>
      </c>
      <c r="J6" t="s">
        <v>12</v>
      </c>
      <c r="K6" t="s">
        <v>13</v>
      </c>
      <c r="L6" t="s">
        <v>14</v>
      </c>
      <c r="M6" t="s">
        <v>15</v>
      </c>
    </row>
    <row r="7" spans="1:13">
      <c r="A7">
        <v>1</v>
      </c>
      <c r="B7">
        <v>7083</v>
      </c>
      <c r="C7" t="s">
        <v>16</v>
      </c>
      <c r="D7" t="s">
        <v>17</v>
      </c>
      <c r="E7" t="s">
        <v>18</v>
      </c>
      <c r="F7" t="str">
        <f>"00101486"</f>
        <v>00101486</v>
      </c>
      <c r="G7" t="s">
        <v>19</v>
      </c>
      <c r="H7" t="s">
        <v>20</v>
      </c>
      <c r="I7">
        <v>1050</v>
      </c>
      <c r="J7" t="s">
        <v>21</v>
      </c>
      <c r="L7" t="s">
        <v>22</v>
      </c>
      <c r="M7">
        <v>900</v>
      </c>
    </row>
    <row r="8" spans="1:13">
      <c r="A8">
        <v>2</v>
      </c>
      <c r="B8">
        <v>3805</v>
      </c>
      <c r="C8" t="s">
        <v>23</v>
      </c>
      <c r="D8" t="s">
        <v>24</v>
      </c>
      <c r="E8" t="s">
        <v>25</v>
      </c>
      <c r="F8" t="str">
        <f>"201511018057"</f>
        <v>201511018057</v>
      </c>
      <c r="G8" t="s">
        <v>26</v>
      </c>
      <c r="H8" t="s">
        <v>20</v>
      </c>
      <c r="I8">
        <v>1089</v>
      </c>
      <c r="J8" t="s">
        <v>21</v>
      </c>
      <c r="M8">
        <v>1538</v>
      </c>
    </row>
    <row r="9" spans="1:13">
      <c r="A9">
        <v>3</v>
      </c>
      <c r="B9">
        <v>12233</v>
      </c>
      <c r="C9" t="s">
        <v>27</v>
      </c>
      <c r="D9" t="s">
        <v>24</v>
      </c>
      <c r="E9" t="s">
        <v>28</v>
      </c>
      <c r="F9" t="str">
        <f>"00075182"</f>
        <v>00075182</v>
      </c>
      <c r="G9" t="s">
        <v>29</v>
      </c>
      <c r="H9" t="s">
        <v>30</v>
      </c>
      <c r="I9">
        <v>1130</v>
      </c>
      <c r="J9" t="s">
        <v>21</v>
      </c>
      <c r="M9">
        <v>1388</v>
      </c>
    </row>
    <row r="10" spans="1:13">
      <c r="A10">
        <v>4</v>
      </c>
      <c r="B10">
        <v>10325</v>
      </c>
      <c r="C10" t="s">
        <v>31</v>
      </c>
      <c r="D10" t="s">
        <v>32</v>
      </c>
      <c r="E10" t="s">
        <v>33</v>
      </c>
      <c r="F10" t="str">
        <f>"00011867"</f>
        <v>00011867</v>
      </c>
      <c r="G10" t="s">
        <v>34</v>
      </c>
      <c r="H10" t="s">
        <v>20</v>
      </c>
      <c r="I10">
        <v>1070</v>
      </c>
      <c r="J10" t="s">
        <v>21</v>
      </c>
      <c r="M10">
        <v>1488</v>
      </c>
    </row>
    <row r="11" spans="1:13">
      <c r="A11">
        <v>5</v>
      </c>
      <c r="B11">
        <v>9667</v>
      </c>
      <c r="C11" t="s">
        <v>35</v>
      </c>
      <c r="D11" t="s">
        <v>36</v>
      </c>
      <c r="E11" t="s">
        <v>37</v>
      </c>
      <c r="F11" t="str">
        <f>"00098582"</f>
        <v>00098582</v>
      </c>
      <c r="G11" t="s">
        <v>19</v>
      </c>
      <c r="H11" t="s">
        <v>20</v>
      </c>
      <c r="I11">
        <v>1050</v>
      </c>
      <c r="J11" t="s">
        <v>21</v>
      </c>
      <c r="M11">
        <v>1381</v>
      </c>
    </row>
    <row r="12" spans="1:13">
      <c r="A12">
        <v>6</v>
      </c>
      <c r="B12">
        <v>2437</v>
      </c>
      <c r="C12" t="s">
        <v>38</v>
      </c>
      <c r="D12" t="s">
        <v>39</v>
      </c>
      <c r="E12" t="s">
        <v>40</v>
      </c>
      <c r="F12" t="str">
        <f>"201201000002"</f>
        <v>201201000002</v>
      </c>
      <c r="G12" t="s">
        <v>19</v>
      </c>
      <c r="H12" t="s">
        <v>20</v>
      </c>
      <c r="I12">
        <v>1050</v>
      </c>
      <c r="J12" t="s">
        <v>21</v>
      </c>
      <c r="L12" t="s">
        <v>22</v>
      </c>
      <c r="M12">
        <v>850</v>
      </c>
    </row>
    <row r="13" spans="1:13">
      <c r="A13">
        <v>7</v>
      </c>
      <c r="B13">
        <v>10891</v>
      </c>
      <c r="C13" t="s">
        <v>41</v>
      </c>
      <c r="D13" t="s">
        <v>42</v>
      </c>
      <c r="E13" t="s">
        <v>43</v>
      </c>
      <c r="F13" t="str">
        <f>"00003432"</f>
        <v>00003432</v>
      </c>
      <c r="G13" t="s">
        <v>44</v>
      </c>
      <c r="H13" t="s">
        <v>20</v>
      </c>
      <c r="I13">
        <v>1042</v>
      </c>
      <c r="J13" t="s">
        <v>21</v>
      </c>
      <c r="M13">
        <v>1338</v>
      </c>
    </row>
    <row r="14" spans="1:13">
      <c r="A14">
        <v>8</v>
      </c>
      <c r="B14">
        <v>12522</v>
      </c>
      <c r="C14" t="s">
        <v>45</v>
      </c>
      <c r="D14" t="s">
        <v>46</v>
      </c>
      <c r="E14" t="s">
        <v>47</v>
      </c>
      <c r="F14" t="str">
        <f>"00020182"</f>
        <v>00020182</v>
      </c>
      <c r="G14" t="s">
        <v>48</v>
      </c>
      <c r="H14" t="s">
        <v>20</v>
      </c>
      <c r="I14">
        <v>1046</v>
      </c>
      <c r="J14" t="s">
        <v>21</v>
      </c>
      <c r="M14">
        <v>1538</v>
      </c>
    </row>
    <row r="15" spans="1:13">
      <c r="A15">
        <v>9</v>
      </c>
      <c r="B15">
        <v>3265</v>
      </c>
      <c r="C15" t="s">
        <v>49</v>
      </c>
      <c r="D15" t="s">
        <v>50</v>
      </c>
      <c r="E15" t="s">
        <v>51</v>
      </c>
      <c r="F15" t="str">
        <f>"201510004039"</f>
        <v>201510004039</v>
      </c>
      <c r="G15" t="s">
        <v>52</v>
      </c>
      <c r="H15" t="s">
        <v>20</v>
      </c>
      <c r="I15">
        <v>1048</v>
      </c>
      <c r="J15" t="s">
        <v>21</v>
      </c>
      <c r="M15">
        <v>1588</v>
      </c>
    </row>
    <row r="16" spans="1:13">
      <c r="A16">
        <v>10</v>
      </c>
      <c r="B16">
        <v>6356</v>
      </c>
      <c r="C16" t="s">
        <v>53</v>
      </c>
      <c r="D16" t="s">
        <v>54</v>
      </c>
      <c r="E16" t="s">
        <v>55</v>
      </c>
      <c r="F16" t="str">
        <f>"00039311"</f>
        <v>00039311</v>
      </c>
      <c r="G16" t="s">
        <v>56</v>
      </c>
      <c r="H16" t="s">
        <v>20</v>
      </c>
      <c r="I16">
        <v>1064</v>
      </c>
      <c r="J16" t="s">
        <v>21</v>
      </c>
      <c r="M16">
        <v>1460</v>
      </c>
    </row>
    <row r="17" spans="1:13">
      <c r="A17">
        <v>11</v>
      </c>
      <c r="B17">
        <v>2681</v>
      </c>
      <c r="C17" t="s">
        <v>57</v>
      </c>
      <c r="D17" t="s">
        <v>58</v>
      </c>
      <c r="E17" t="s">
        <v>59</v>
      </c>
      <c r="F17" t="str">
        <f>"00089189"</f>
        <v>00089189</v>
      </c>
      <c r="G17" t="s">
        <v>60</v>
      </c>
      <c r="H17" t="s">
        <v>20</v>
      </c>
      <c r="I17">
        <v>1061</v>
      </c>
      <c r="J17" t="s">
        <v>21</v>
      </c>
      <c r="L17" t="s">
        <v>22</v>
      </c>
      <c r="M17">
        <v>1000</v>
      </c>
    </row>
    <row r="18" spans="1:13">
      <c r="A18">
        <v>12</v>
      </c>
      <c r="B18">
        <v>6705</v>
      </c>
      <c r="C18" t="s">
        <v>61</v>
      </c>
      <c r="D18" t="s">
        <v>62</v>
      </c>
      <c r="E18" t="s">
        <v>63</v>
      </c>
      <c r="F18" t="str">
        <f>"00048965"</f>
        <v>00048965</v>
      </c>
      <c r="G18" t="s">
        <v>64</v>
      </c>
      <c r="H18" t="s">
        <v>65</v>
      </c>
      <c r="I18">
        <v>1128</v>
      </c>
      <c r="J18" t="s">
        <v>21</v>
      </c>
      <c r="K18">
        <v>6</v>
      </c>
      <c r="M18">
        <v>1088</v>
      </c>
    </row>
    <row r="19" spans="1:13">
      <c r="A19">
        <v>13</v>
      </c>
      <c r="B19">
        <v>12364</v>
      </c>
      <c r="C19" t="s">
        <v>66</v>
      </c>
      <c r="D19" t="s">
        <v>67</v>
      </c>
      <c r="E19" t="s">
        <v>68</v>
      </c>
      <c r="F19" t="str">
        <f>"201511017915"</f>
        <v>201511017915</v>
      </c>
      <c r="G19" t="s">
        <v>69</v>
      </c>
      <c r="H19" t="s">
        <v>20</v>
      </c>
      <c r="I19">
        <v>1055</v>
      </c>
      <c r="J19" t="s">
        <v>21</v>
      </c>
      <c r="M19">
        <v>1388</v>
      </c>
    </row>
    <row r="20" spans="1:13">
      <c r="A20">
        <v>14</v>
      </c>
      <c r="B20">
        <v>1280</v>
      </c>
      <c r="C20" t="s">
        <v>70</v>
      </c>
      <c r="D20" t="s">
        <v>71</v>
      </c>
      <c r="E20" t="s">
        <v>72</v>
      </c>
      <c r="F20" t="str">
        <f>"201510001596"</f>
        <v>201510001596</v>
      </c>
      <c r="G20" t="s">
        <v>73</v>
      </c>
      <c r="H20" t="s">
        <v>20</v>
      </c>
      <c r="I20">
        <v>1080</v>
      </c>
      <c r="J20" t="s">
        <v>21</v>
      </c>
      <c r="L20" t="s">
        <v>22</v>
      </c>
      <c r="M20">
        <v>800</v>
      </c>
    </row>
    <row r="21" spans="1:13">
      <c r="A21">
        <v>15</v>
      </c>
      <c r="B21">
        <v>6966</v>
      </c>
      <c r="C21" t="s">
        <v>74</v>
      </c>
      <c r="D21" t="s">
        <v>75</v>
      </c>
      <c r="E21" t="s">
        <v>76</v>
      </c>
      <c r="F21" t="str">
        <f>"00098160"</f>
        <v>00098160</v>
      </c>
      <c r="G21" t="s">
        <v>48</v>
      </c>
      <c r="H21" t="s">
        <v>20</v>
      </c>
      <c r="I21">
        <v>1046</v>
      </c>
      <c r="J21" t="s">
        <v>21</v>
      </c>
      <c r="L21" t="s">
        <v>22</v>
      </c>
      <c r="M21">
        <v>1100</v>
      </c>
    </row>
    <row r="22" spans="1:13">
      <c r="A22">
        <v>16</v>
      </c>
      <c r="B22">
        <v>7503</v>
      </c>
      <c r="C22" t="s">
        <v>77</v>
      </c>
      <c r="D22" t="s">
        <v>78</v>
      </c>
      <c r="E22" t="s">
        <v>79</v>
      </c>
      <c r="F22" t="str">
        <f>"201511005921"</f>
        <v>201511005921</v>
      </c>
      <c r="G22" t="s">
        <v>80</v>
      </c>
      <c r="H22" t="s">
        <v>81</v>
      </c>
      <c r="I22">
        <v>1020</v>
      </c>
      <c r="J22" t="s">
        <v>21</v>
      </c>
      <c r="M22">
        <v>1488</v>
      </c>
    </row>
    <row r="23" spans="1:13">
      <c r="A23">
        <v>17</v>
      </c>
      <c r="B23">
        <v>1487</v>
      </c>
      <c r="C23" t="s">
        <v>82</v>
      </c>
      <c r="D23" t="s">
        <v>50</v>
      </c>
      <c r="E23" t="s">
        <v>83</v>
      </c>
      <c r="F23" t="str">
        <f>"00024536"</f>
        <v>00024536</v>
      </c>
      <c r="G23" t="s">
        <v>84</v>
      </c>
      <c r="H23" t="s">
        <v>20</v>
      </c>
      <c r="I23">
        <v>1098</v>
      </c>
      <c r="J23" t="s">
        <v>21</v>
      </c>
      <c r="M23">
        <v>1288</v>
      </c>
    </row>
    <row r="24" spans="1:13">
      <c r="A24">
        <v>18</v>
      </c>
      <c r="B24">
        <v>9960</v>
      </c>
      <c r="C24" t="s">
        <v>85</v>
      </c>
      <c r="D24" t="s">
        <v>75</v>
      </c>
      <c r="E24" t="s">
        <v>86</v>
      </c>
      <c r="F24" t="str">
        <f>"00096995"</f>
        <v>00096995</v>
      </c>
      <c r="G24" t="s">
        <v>87</v>
      </c>
      <c r="H24" t="s">
        <v>81</v>
      </c>
      <c r="I24">
        <v>1030</v>
      </c>
      <c r="J24" t="s">
        <v>21</v>
      </c>
      <c r="M24">
        <v>1788</v>
      </c>
    </row>
    <row r="25" spans="1:13">
      <c r="A25">
        <v>19</v>
      </c>
      <c r="B25">
        <v>11540</v>
      </c>
      <c r="C25" t="s">
        <v>88</v>
      </c>
      <c r="D25" t="s">
        <v>75</v>
      </c>
      <c r="E25" t="s">
        <v>89</v>
      </c>
      <c r="F25" t="str">
        <f>"00025906"</f>
        <v>00025906</v>
      </c>
      <c r="G25" t="s">
        <v>90</v>
      </c>
      <c r="H25" t="s">
        <v>81</v>
      </c>
      <c r="I25">
        <v>1018</v>
      </c>
      <c r="J25" t="s">
        <v>21</v>
      </c>
      <c r="M25">
        <v>1288</v>
      </c>
    </row>
    <row r="26" spans="1:13">
      <c r="A26">
        <v>20</v>
      </c>
      <c r="B26">
        <v>5611</v>
      </c>
      <c r="C26" t="s">
        <v>91</v>
      </c>
      <c r="D26" t="s">
        <v>92</v>
      </c>
      <c r="E26" t="s">
        <v>93</v>
      </c>
      <c r="F26" t="str">
        <f>"201511025643"</f>
        <v>201511025643</v>
      </c>
      <c r="G26" t="s">
        <v>94</v>
      </c>
      <c r="H26" t="s">
        <v>81</v>
      </c>
      <c r="I26">
        <v>1039</v>
      </c>
      <c r="J26" t="s">
        <v>21</v>
      </c>
      <c r="M26">
        <v>1384</v>
      </c>
    </row>
    <row r="27" spans="1:13">
      <c r="A27">
        <v>21</v>
      </c>
      <c r="B27">
        <v>8752</v>
      </c>
      <c r="C27" t="s">
        <v>95</v>
      </c>
      <c r="D27" t="s">
        <v>50</v>
      </c>
      <c r="E27" t="s">
        <v>96</v>
      </c>
      <c r="F27" t="str">
        <f>"00049495"</f>
        <v>00049495</v>
      </c>
      <c r="G27" t="s">
        <v>97</v>
      </c>
      <c r="H27" t="s">
        <v>20</v>
      </c>
      <c r="I27">
        <v>1085</v>
      </c>
      <c r="J27" t="s">
        <v>21</v>
      </c>
      <c r="M27">
        <v>1388</v>
      </c>
    </row>
    <row r="28" spans="1:13">
      <c r="A28">
        <v>22</v>
      </c>
      <c r="B28">
        <v>11347</v>
      </c>
      <c r="C28" t="s">
        <v>98</v>
      </c>
      <c r="D28" t="s">
        <v>36</v>
      </c>
      <c r="E28" t="s">
        <v>99</v>
      </c>
      <c r="F28" t="str">
        <f>"201511022872"</f>
        <v>201511022872</v>
      </c>
      <c r="G28" t="s">
        <v>100</v>
      </c>
      <c r="H28" t="s">
        <v>20</v>
      </c>
      <c r="I28">
        <v>1084</v>
      </c>
      <c r="J28" t="s">
        <v>21</v>
      </c>
      <c r="M28">
        <v>1238</v>
      </c>
    </row>
    <row r="29" spans="1:13">
      <c r="A29">
        <v>23</v>
      </c>
      <c r="B29">
        <v>10231</v>
      </c>
      <c r="C29" t="s">
        <v>101</v>
      </c>
      <c r="D29" t="s">
        <v>102</v>
      </c>
      <c r="E29" t="s">
        <v>103</v>
      </c>
      <c r="F29" t="str">
        <f>"00046338"</f>
        <v>00046338</v>
      </c>
      <c r="G29" t="s">
        <v>80</v>
      </c>
      <c r="H29" t="s">
        <v>20</v>
      </c>
      <c r="I29">
        <v>1074</v>
      </c>
      <c r="J29" t="s">
        <v>21</v>
      </c>
      <c r="M29">
        <v>1288</v>
      </c>
    </row>
    <row r="30" spans="1:13">
      <c r="A30">
        <v>24</v>
      </c>
      <c r="B30">
        <v>1579</v>
      </c>
      <c r="C30" t="s">
        <v>104</v>
      </c>
      <c r="D30" t="s">
        <v>39</v>
      </c>
      <c r="E30" t="s">
        <v>105</v>
      </c>
      <c r="F30" t="str">
        <f>"201511024726"</f>
        <v>201511024726</v>
      </c>
      <c r="G30" t="s">
        <v>106</v>
      </c>
      <c r="H30" t="s">
        <v>20</v>
      </c>
      <c r="I30">
        <v>1076</v>
      </c>
      <c r="J30" t="s">
        <v>21</v>
      </c>
      <c r="M30">
        <v>1288</v>
      </c>
    </row>
    <row r="31" spans="1:13">
      <c r="A31">
        <v>25</v>
      </c>
      <c r="B31">
        <v>11584</v>
      </c>
      <c r="C31" t="s">
        <v>107</v>
      </c>
      <c r="D31" t="s">
        <v>50</v>
      </c>
      <c r="E31" t="s">
        <v>108</v>
      </c>
      <c r="F31" t="str">
        <f>"201601000598"</f>
        <v>201601000598</v>
      </c>
      <c r="G31" t="s">
        <v>109</v>
      </c>
      <c r="H31" t="s">
        <v>20</v>
      </c>
      <c r="I31">
        <v>1079</v>
      </c>
      <c r="J31" t="s">
        <v>21</v>
      </c>
      <c r="M31">
        <v>1238</v>
      </c>
    </row>
    <row r="32" spans="1:13">
      <c r="A32">
        <v>26</v>
      </c>
      <c r="B32">
        <v>3028</v>
      </c>
      <c r="C32" t="s">
        <v>110</v>
      </c>
      <c r="D32" t="s">
        <v>111</v>
      </c>
      <c r="E32" t="s">
        <v>112</v>
      </c>
      <c r="F32" t="str">
        <f>"200806000921"</f>
        <v>200806000921</v>
      </c>
      <c r="G32" t="s">
        <v>84</v>
      </c>
      <c r="H32" t="s">
        <v>20</v>
      </c>
      <c r="I32">
        <v>1098</v>
      </c>
      <c r="J32" t="s">
        <v>21</v>
      </c>
      <c r="M32">
        <v>1288</v>
      </c>
    </row>
    <row r="33" spans="1:13">
      <c r="A33">
        <v>27</v>
      </c>
      <c r="B33">
        <v>6686</v>
      </c>
      <c r="C33" t="s">
        <v>113</v>
      </c>
      <c r="D33" t="s">
        <v>50</v>
      </c>
      <c r="E33" t="s">
        <v>114</v>
      </c>
      <c r="F33" t="str">
        <f>"200908000421"</f>
        <v>200908000421</v>
      </c>
      <c r="G33" t="s">
        <v>56</v>
      </c>
      <c r="H33" t="s">
        <v>20</v>
      </c>
      <c r="I33">
        <v>1064</v>
      </c>
      <c r="J33" t="s">
        <v>21</v>
      </c>
      <c r="L33" t="s">
        <v>22</v>
      </c>
      <c r="M33">
        <v>950</v>
      </c>
    </row>
    <row r="34" spans="1:13">
      <c r="A34">
        <v>28</v>
      </c>
      <c r="B34">
        <v>1027</v>
      </c>
      <c r="C34" t="s">
        <v>115</v>
      </c>
      <c r="D34" t="s">
        <v>50</v>
      </c>
      <c r="E34" t="s">
        <v>116</v>
      </c>
      <c r="F34" t="str">
        <f>"00039634"</f>
        <v>00039634</v>
      </c>
      <c r="G34" t="s">
        <v>34</v>
      </c>
      <c r="H34" t="s">
        <v>20</v>
      </c>
      <c r="I34">
        <v>1070</v>
      </c>
      <c r="J34" t="s">
        <v>21</v>
      </c>
      <c r="L34" t="s">
        <v>22</v>
      </c>
      <c r="M34">
        <v>1000</v>
      </c>
    </row>
    <row r="35" spans="1:13">
      <c r="A35">
        <v>29</v>
      </c>
      <c r="B35">
        <v>115</v>
      </c>
      <c r="C35" t="s">
        <v>117</v>
      </c>
      <c r="D35" t="s">
        <v>118</v>
      </c>
      <c r="E35" t="s">
        <v>119</v>
      </c>
      <c r="F35" t="str">
        <f>"201510001461"</f>
        <v>201510001461</v>
      </c>
      <c r="G35" t="s">
        <v>120</v>
      </c>
      <c r="H35" t="s">
        <v>81</v>
      </c>
      <c r="I35">
        <v>1038</v>
      </c>
      <c r="J35" t="s">
        <v>21</v>
      </c>
      <c r="M35">
        <v>1310</v>
      </c>
    </row>
    <row r="36" spans="1:13">
      <c r="A36">
        <v>30</v>
      </c>
      <c r="B36">
        <v>1424</v>
      </c>
      <c r="C36" t="s">
        <v>121</v>
      </c>
      <c r="D36" t="s">
        <v>122</v>
      </c>
      <c r="E36" t="s">
        <v>123</v>
      </c>
      <c r="F36" t="str">
        <f>"200712002362"</f>
        <v>200712002362</v>
      </c>
      <c r="G36" t="s">
        <v>19</v>
      </c>
      <c r="H36" t="s">
        <v>20</v>
      </c>
      <c r="I36">
        <v>1050</v>
      </c>
      <c r="J36" t="s">
        <v>21</v>
      </c>
      <c r="M36">
        <v>1338</v>
      </c>
    </row>
    <row r="37" spans="1:13">
      <c r="A37">
        <v>31</v>
      </c>
      <c r="B37">
        <v>7548</v>
      </c>
      <c r="C37" t="s">
        <v>124</v>
      </c>
      <c r="D37" t="s">
        <v>125</v>
      </c>
      <c r="E37" t="s">
        <v>126</v>
      </c>
      <c r="F37" t="str">
        <f>"00016951"</f>
        <v>00016951</v>
      </c>
      <c r="G37" t="s">
        <v>127</v>
      </c>
      <c r="H37" t="s">
        <v>20</v>
      </c>
      <c r="I37">
        <v>1075</v>
      </c>
      <c r="J37" t="s">
        <v>21</v>
      </c>
      <c r="M37">
        <v>1288</v>
      </c>
    </row>
    <row r="38" spans="1:13">
      <c r="A38">
        <v>32</v>
      </c>
      <c r="B38">
        <v>3038</v>
      </c>
      <c r="C38" t="s">
        <v>128</v>
      </c>
      <c r="D38" t="s">
        <v>36</v>
      </c>
      <c r="E38" t="s">
        <v>129</v>
      </c>
      <c r="F38" t="str">
        <f>"00021338"</f>
        <v>00021338</v>
      </c>
      <c r="G38" t="s">
        <v>69</v>
      </c>
      <c r="H38" t="s">
        <v>20</v>
      </c>
      <c r="I38">
        <v>1055</v>
      </c>
      <c r="J38" t="s">
        <v>21</v>
      </c>
      <c r="M38">
        <v>1438</v>
      </c>
    </row>
    <row r="39" spans="1:13">
      <c r="A39">
        <v>33</v>
      </c>
      <c r="B39">
        <v>2345</v>
      </c>
      <c r="C39" t="s">
        <v>130</v>
      </c>
      <c r="D39" t="s">
        <v>50</v>
      </c>
      <c r="E39" t="s">
        <v>131</v>
      </c>
      <c r="F39" t="str">
        <f>"00049688"</f>
        <v>00049688</v>
      </c>
      <c r="G39" t="s">
        <v>69</v>
      </c>
      <c r="H39" t="s">
        <v>132</v>
      </c>
      <c r="I39">
        <v>1104</v>
      </c>
      <c r="J39" t="s">
        <v>21</v>
      </c>
      <c r="M39">
        <v>1338</v>
      </c>
    </row>
    <row r="40" spans="1:13">
      <c r="A40">
        <v>34</v>
      </c>
      <c r="B40">
        <v>6025</v>
      </c>
      <c r="C40" t="s">
        <v>133</v>
      </c>
      <c r="D40" t="s">
        <v>62</v>
      </c>
      <c r="E40" t="s">
        <v>134</v>
      </c>
      <c r="F40" t="str">
        <f>"00023073"</f>
        <v>00023073</v>
      </c>
      <c r="G40" t="s">
        <v>135</v>
      </c>
      <c r="H40" t="s">
        <v>20</v>
      </c>
      <c r="I40">
        <v>1052</v>
      </c>
      <c r="J40" t="s">
        <v>21</v>
      </c>
      <c r="M40">
        <v>1267</v>
      </c>
    </row>
    <row r="41" spans="1:13">
      <c r="A41">
        <v>35</v>
      </c>
      <c r="B41">
        <v>6024</v>
      </c>
      <c r="C41" t="s">
        <v>136</v>
      </c>
      <c r="D41" t="s">
        <v>62</v>
      </c>
      <c r="E41" t="s">
        <v>137</v>
      </c>
      <c r="F41" t="str">
        <f>"00022993"</f>
        <v>00022993</v>
      </c>
      <c r="G41" t="s">
        <v>138</v>
      </c>
      <c r="H41" t="s">
        <v>20</v>
      </c>
      <c r="I41">
        <v>1066</v>
      </c>
      <c r="J41" t="s">
        <v>21</v>
      </c>
      <c r="L41" t="s">
        <v>22</v>
      </c>
      <c r="M41">
        <v>900</v>
      </c>
    </row>
    <row r="42" spans="1:13">
      <c r="A42">
        <v>36</v>
      </c>
      <c r="B42">
        <v>8597</v>
      </c>
      <c r="C42" t="s">
        <v>139</v>
      </c>
      <c r="D42" t="s">
        <v>42</v>
      </c>
      <c r="E42" t="s">
        <v>140</v>
      </c>
      <c r="F42" t="str">
        <f>"00049300"</f>
        <v>00049300</v>
      </c>
      <c r="G42" t="s">
        <v>141</v>
      </c>
      <c r="H42" t="s">
        <v>20</v>
      </c>
      <c r="I42">
        <v>1045</v>
      </c>
      <c r="J42" t="s">
        <v>21</v>
      </c>
      <c r="M42">
        <v>1638</v>
      </c>
    </row>
    <row r="43" spans="1:13">
      <c r="A43">
        <v>37</v>
      </c>
      <c r="B43">
        <v>1305</v>
      </c>
      <c r="C43" t="s">
        <v>142</v>
      </c>
      <c r="D43" t="s">
        <v>36</v>
      </c>
      <c r="E43" t="s">
        <v>143</v>
      </c>
      <c r="F43" t="str">
        <f>"00040089"</f>
        <v>00040089</v>
      </c>
      <c r="G43" t="s">
        <v>141</v>
      </c>
      <c r="H43" t="s">
        <v>20</v>
      </c>
      <c r="I43">
        <v>1045</v>
      </c>
      <c r="J43" t="s">
        <v>21</v>
      </c>
      <c r="L43" t="s">
        <v>22</v>
      </c>
      <c r="M43">
        <v>1250</v>
      </c>
    </row>
    <row r="44" spans="1:13">
      <c r="A44">
        <v>38</v>
      </c>
      <c r="B44">
        <v>973</v>
      </c>
      <c r="C44" t="s">
        <v>144</v>
      </c>
      <c r="D44" t="s">
        <v>39</v>
      </c>
      <c r="E44" t="s">
        <v>145</v>
      </c>
      <c r="F44" t="str">
        <f>"00019618"</f>
        <v>00019618</v>
      </c>
      <c r="G44" t="s">
        <v>146</v>
      </c>
      <c r="H44" t="s">
        <v>20</v>
      </c>
      <c r="I44">
        <v>1096</v>
      </c>
      <c r="J44" t="s">
        <v>21</v>
      </c>
      <c r="M44">
        <v>1461</v>
      </c>
    </row>
    <row r="45" spans="1:13">
      <c r="A45">
        <v>39</v>
      </c>
      <c r="B45">
        <v>4808</v>
      </c>
      <c r="C45" t="s">
        <v>147</v>
      </c>
      <c r="D45" t="s">
        <v>148</v>
      </c>
      <c r="E45" t="s">
        <v>149</v>
      </c>
      <c r="F45" t="str">
        <f>"201511017484"</f>
        <v>201511017484</v>
      </c>
      <c r="G45" t="s">
        <v>56</v>
      </c>
      <c r="H45" t="s">
        <v>20</v>
      </c>
      <c r="I45">
        <v>1064</v>
      </c>
      <c r="J45" t="s">
        <v>21</v>
      </c>
      <c r="L45" t="s">
        <v>22</v>
      </c>
      <c r="M45">
        <v>950</v>
      </c>
    </row>
    <row r="46" spans="1:13">
      <c r="A46">
        <v>40</v>
      </c>
      <c r="B46">
        <v>143</v>
      </c>
      <c r="C46" t="s">
        <v>150</v>
      </c>
      <c r="D46" t="s">
        <v>148</v>
      </c>
      <c r="E46" t="s">
        <v>151</v>
      </c>
      <c r="F46" t="str">
        <f>"00023837"</f>
        <v>00023837</v>
      </c>
      <c r="G46" t="s">
        <v>152</v>
      </c>
      <c r="H46" t="s">
        <v>20</v>
      </c>
      <c r="I46">
        <v>1053</v>
      </c>
      <c r="J46" t="s">
        <v>21</v>
      </c>
      <c r="L46" t="s">
        <v>22</v>
      </c>
      <c r="M46">
        <v>850</v>
      </c>
    </row>
    <row r="47" spans="1:13">
      <c r="A47">
        <v>41</v>
      </c>
      <c r="B47">
        <v>7623</v>
      </c>
      <c r="C47" t="s">
        <v>153</v>
      </c>
      <c r="D47" t="s">
        <v>154</v>
      </c>
      <c r="E47" t="s">
        <v>155</v>
      </c>
      <c r="F47" t="str">
        <f>"200901000973"</f>
        <v>200901000973</v>
      </c>
      <c r="G47" t="s">
        <v>156</v>
      </c>
      <c r="H47" t="s">
        <v>81</v>
      </c>
      <c r="I47">
        <v>1037</v>
      </c>
      <c r="J47" t="s">
        <v>21</v>
      </c>
      <c r="L47" t="s">
        <v>22</v>
      </c>
      <c r="M47">
        <v>900</v>
      </c>
    </row>
    <row r="48" spans="1:13">
      <c r="A48">
        <v>42</v>
      </c>
      <c r="B48">
        <v>5630</v>
      </c>
      <c r="C48" t="s">
        <v>157</v>
      </c>
      <c r="D48" t="s">
        <v>92</v>
      </c>
      <c r="E48" t="s">
        <v>158</v>
      </c>
      <c r="F48" t="str">
        <f>"00075265"</f>
        <v>00075265</v>
      </c>
      <c r="G48" t="s">
        <v>64</v>
      </c>
      <c r="H48" t="s">
        <v>159</v>
      </c>
      <c r="I48">
        <v>1115</v>
      </c>
      <c r="J48" t="s">
        <v>21</v>
      </c>
      <c r="K48">
        <v>6</v>
      </c>
      <c r="M48">
        <v>1288</v>
      </c>
    </row>
    <row r="49" spans="1:13">
      <c r="A49">
        <v>43</v>
      </c>
      <c r="B49">
        <v>12125</v>
      </c>
      <c r="C49" t="s">
        <v>160</v>
      </c>
      <c r="D49" t="s">
        <v>161</v>
      </c>
      <c r="E49" t="s">
        <v>162</v>
      </c>
      <c r="F49" t="str">
        <f>"00015798"</f>
        <v>00015798</v>
      </c>
      <c r="G49" t="s">
        <v>163</v>
      </c>
      <c r="H49" t="s">
        <v>20</v>
      </c>
      <c r="I49">
        <v>1063</v>
      </c>
      <c r="J49" t="s">
        <v>21</v>
      </c>
      <c r="M49">
        <v>1388</v>
      </c>
    </row>
    <row r="50" spans="1:13">
      <c r="A50">
        <v>44</v>
      </c>
      <c r="B50">
        <v>10241</v>
      </c>
      <c r="C50" t="s">
        <v>164</v>
      </c>
      <c r="D50" t="s">
        <v>154</v>
      </c>
      <c r="E50" t="s">
        <v>165</v>
      </c>
      <c r="F50" t="str">
        <f>"201511020829"</f>
        <v>201511020829</v>
      </c>
      <c r="G50" t="s">
        <v>163</v>
      </c>
      <c r="H50" t="s">
        <v>20</v>
      </c>
      <c r="I50">
        <v>1063</v>
      </c>
      <c r="J50" t="s">
        <v>21</v>
      </c>
      <c r="M50">
        <v>1388</v>
      </c>
    </row>
    <row r="51" spans="1:13">
      <c r="A51">
        <v>45</v>
      </c>
      <c r="B51">
        <v>6377</v>
      </c>
      <c r="C51" t="s">
        <v>166</v>
      </c>
      <c r="D51" t="s">
        <v>36</v>
      </c>
      <c r="E51" t="s">
        <v>167</v>
      </c>
      <c r="F51" t="str">
        <f>"00021295"</f>
        <v>00021295</v>
      </c>
      <c r="G51" t="s">
        <v>106</v>
      </c>
      <c r="H51" t="s">
        <v>20</v>
      </c>
      <c r="I51">
        <v>1076</v>
      </c>
      <c r="J51" t="s">
        <v>21</v>
      </c>
      <c r="L51" t="s">
        <v>22</v>
      </c>
      <c r="M51">
        <v>800</v>
      </c>
    </row>
    <row r="52" spans="1:13">
      <c r="A52">
        <v>46</v>
      </c>
      <c r="B52">
        <v>2481</v>
      </c>
      <c r="C52" t="s">
        <v>168</v>
      </c>
      <c r="D52" t="s">
        <v>50</v>
      </c>
      <c r="E52" t="s">
        <v>169</v>
      </c>
      <c r="F52" t="str">
        <f>"00069244"</f>
        <v>00069244</v>
      </c>
      <c r="G52" t="s">
        <v>152</v>
      </c>
      <c r="H52" t="s">
        <v>20</v>
      </c>
      <c r="I52">
        <v>1053</v>
      </c>
      <c r="J52" t="s">
        <v>21</v>
      </c>
      <c r="M52">
        <v>1488</v>
      </c>
    </row>
    <row r="53" spans="1:13">
      <c r="A53">
        <v>47</v>
      </c>
      <c r="B53">
        <v>5330</v>
      </c>
      <c r="C53" t="s">
        <v>170</v>
      </c>
      <c r="D53" t="s">
        <v>171</v>
      </c>
      <c r="E53" t="s">
        <v>172</v>
      </c>
      <c r="F53" t="str">
        <f>"00092079"</f>
        <v>00092079</v>
      </c>
      <c r="G53" t="s">
        <v>156</v>
      </c>
      <c r="H53" t="s">
        <v>20</v>
      </c>
      <c r="I53">
        <v>1099</v>
      </c>
      <c r="J53" t="s">
        <v>21</v>
      </c>
      <c r="L53" t="s">
        <v>22</v>
      </c>
      <c r="M53">
        <v>1100</v>
      </c>
    </row>
    <row r="54" spans="1:13">
      <c r="A54">
        <v>48</v>
      </c>
      <c r="B54">
        <v>1178</v>
      </c>
      <c r="C54" t="s">
        <v>173</v>
      </c>
      <c r="D54" t="s">
        <v>50</v>
      </c>
      <c r="E54" t="s">
        <v>174</v>
      </c>
      <c r="F54" t="str">
        <f>"201511035450"</f>
        <v>201511035450</v>
      </c>
      <c r="G54" t="s">
        <v>52</v>
      </c>
      <c r="H54" t="s">
        <v>20</v>
      </c>
      <c r="I54">
        <v>1048</v>
      </c>
      <c r="J54" t="s">
        <v>21</v>
      </c>
      <c r="M54">
        <v>1688</v>
      </c>
    </row>
    <row r="55" spans="1:13">
      <c r="A55">
        <v>49</v>
      </c>
      <c r="B55">
        <v>9578</v>
      </c>
      <c r="C55" t="s">
        <v>175</v>
      </c>
      <c r="D55" t="s">
        <v>161</v>
      </c>
      <c r="E55" t="s">
        <v>176</v>
      </c>
      <c r="F55" t="str">
        <f>"00102955"</f>
        <v>00102955</v>
      </c>
      <c r="G55" t="s">
        <v>109</v>
      </c>
      <c r="H55" t="s">
        <v>20</v>
      </c>
      <c r="I55">
        <v>1079</v>
      </c>
      <c r="J55" t="s">
        <v>21</v>
      </c>
      <c r="L55" t="s">
        <v>22</v>
      </c>
      <c r="M55">
        <v>850</v>
      </c>
    </row>
    <row r="56" spans="1:13">
      <c r="A56">
        <v>50</v>
      </c>
      <c r="B56">
        <v>7426</v>
      </c>
      <c r="C56" t="s">
        <v>177</v>
      </c>
      <c r="D56" t="s">
        <v>125</v>
      </c>
      <c r="E56" t="s">
        <v>178</v>
      </c>
      <c r="F56" t="str">
        <f>"201511014014"</f>
        <v>201511014014</v>
      </c>
      <c r="G56" t="s">
        <v>179</v>
      </c>
      <c r="H56" t="s">
        <v>20</v>
      </c>
      <c r="I56">
        <v>1093</v>
      </c>
      <c r="J56" t="s">
        <v>21</v>
      </c>
      <c r="M56">
        <v>1738</v>
      </c>
    </row>
    <row r="57" spans="1:13">
      <c r="A57">
        <v>51</v>
      </c>
      <c r="B57">
        <v>4655</v>
      </c>
      <c r="C57" t="s">
        <v>180</v>
      </c>
      <c r="D57" t="s">
        <v>118</v>
      </c>
      <c r="E57" t="s">
        <v>181</v>
      </c>
      <c r="F57" t="str">
        <f>"201511014883"</f>
        <v>201511014883</v>
      </c>
      <c r="G57" t="s">
        <v>163</v>
      </c>
      <c r="H57" t="s">
        <v>20</v>
      </c>
      <c r="I57">
        <v>1063</v>
      </c>
      <c r="J57" t="s">
        <v>21</v>
      </c>
      <c r="L57" t="s">
        <v>22</v>
      </c>
      <c r="M57">
        <v>900</v>
      </c>
    </row>
    <row r="58" spans="1:13">
      <c r="A58">
        <v>52</v>
      </c>
      <c r="B58">
        <v>7387</v>
      </c>
      <c r="C58" t="s">
        <v>182</v>
      </c>
      <c r="D58" t="s">
        <v>75</v>
      </c>
      <c r="E58" t="s">
        <v>183</v>
      </c>
      <c r="F58" t="str">
        <f>"00088540"</f>
        <v>00088540</v>
      </c>
      <c r="G58" t="s">
        <v>184</v>
      </c>
      <c r="H58" t="s">
        <v>20</v>
      </c>
      <c r="I58">
        <v>1068</v>
      </c>
      <c r="J58" t="s">
        <v>21</v>
      </c>
      <c r="K58">
        <v>6</v>
      </c>
      <c r="M58">
        <v>1368</v>
      </c>
    </row>
    <row r="59" spans="1:13">
      <c r="A59">
        <v>53</v>
      </c>
      <c r="B59">
        <v>1445</v>
      </c>
      <c r="C59" t="s">
        <v>185</v>
      </c>
      <c r="D59" t="s">
        <v>75</v>
      </c>
      <c r="E59" t="s">
        <v>186</v>
      </c>
      <c r="F59" t="str">
        <f>"00015698"</f>
        <v>00015698</v>
      </c>
      <c r="G59" t="s">
        <v>187</v>
      </c>
      <c r="H59" t="s">
        <v>20</v>
      </c>
      <c r="I59">
        <v>1067</v>
      </c>
      <c r="J59" t="s">
        <v>21</v>
      </c>
      <c r="M59">
        <v>1338</v>
      </c>
    </row>
    <row r="60" spans="1:13">
      <c r="A60">
        <v>54</v>
      </c>
      <c r="B60">
        <v>10378</v>
      </c>
      <c r="C60" t="s">
        <v>188</v>
      </c>
      <c r="D60" t="s">
        <v>24</v>
      </c>
      <c r="E60" t="s">
        <v>189</v>
      </c>
      <c r="F60" t="str">
        <f>"201511023302"</f>
        <v>201511023302</v>
      </c>
      <c r="G60" t="s">
        <v>190</v>
      </c>
      <c r="H60" t="s">
        <v>20</v>
      </c>
      <c r="I60">
        <v>1081</v>
      </c>
      <c r="J60" t="s">
        <v>21</v>
      </c>
      <c r="L60" t="s">
        <v>22</v>
      </c>
      <c r="M60">
        <v>1100</v>
      </c>
    </row>
    <row r="61" spans="1:13">
      <c r="A61">
        <v>55</v>
      </c>
      <c r="B61">
        <v>386</v>
      </c>
      <c r="C61" t="s">
        <v>191</v>
      </c>
      <c r="D61" t="s">
        <v>192</v>
      </c>
      <c r="E61" t="s">
        <v>193</v>
      </c>
      <c r="F61" t="str">
        <f>"201511009998"</f>
        <v>201511009998</v>
      </c>
      <c r="G61" t="s">
        <v>194</v>
      </c>
      <c r="H61" t="s">
        <v>195</v>
      </c>
      <c r="I61">
        <v>1110</v>
      </c>
      <c r="J61" t="s">
        <v>21</v>
      </c>
      <c r="M61">
        <v>1288</v>
      </c>
    </row>
    <row r="62" spans="1:13">
      <c r="A62">
        <v>56</v>
      </c>
      <c r="B62">
        <v>3698</v>
      </c>
      <c r="C62" t="s">
        <v>196</v>
      </c>
      <c r="D62" t="s">
        <v>62</v>
      </c>
      <c r="E62" t="s">
        <v>197</v>
      </c>
      <c r="F62" t="str">
        <f>"201510001762"</f>
        <v>201510001762</v>
      </c>
      <c r="G62" t="s">
        <v>198</v>
      </c>
      <c r="H62" t="s">
        <v>81</v>
      </c>
      <c r="I62">
        <v>1017</v>
      </c>
      <c r="J62" t="s">
        <v>21</v>
      </c>
      <c r="K62">
        <v>6</v>
      </c>
      <c r="M62">
        <v>1338</v>
      </c>
    </row>
    <row r="63" spans="1:13">
      <c r="A63">
        <v>57</v>
      </c>
      <c r="B63">
        <v>761</v>
      </c>
      <c r="C63" t="s">
        <v>199</v>
      </c>
      <c r="D63" t="s">
        <v>148</v>
      </c>
      <c r="E63" t="s">
        <v>200</v>
      </c>
      <c r="F63" t="str">
        <f>"00038743"</f>
        <v>00038743</v>
      </c>
      <c r="G63" t="s">
        <v>97</v>
      </c>
      <c r="H63" t="s">
        <v>20</v>
      </c>
      <c r="I63">
        <v>1085</v>
      </c>
      <c r="J63" t="s">
        <v>21</v>
      </c>
      <c r="M63">
        <v>1573</v>
      </c>
    </row>
    <row r="64" spans="1:13">
      <c r="A64">
        <v>58</v>
      </c>
      <c r="B64">
        <v>9366</v>
      </c>
      <c r="C64" t="s">
        <v>201</v>
      </c>
      <c r="D64" t="s">
        <v>202</v>
      </c>
      <c r="E64" t="s">
        <v>203</v>
      </c>
      <c r="F64" t="str">
        <f>"00090281"</f>
        <v>00090281</v>
      </c>
      <c r="G64" t="s">
        <v>204</v>
      </c>
      <c r="H64" t="s">
        <v>65</v>
      </c>
      <c r="I64">
        <v>1125</v>
      </c>
      <c r="J64" t="s">
        <v>21</v>
      </c>
      <c r="K64">
        <v>6</v>
      </c>
      <c r="M64">
        <v>846</v>
      </c>
    </row>
    <row r="65" spans="1:13">
      <c r="A65">
        <v>59</v>
      </c>
      <c r="B65">
        <v>5410</v>
      </c>
      <c r="C65" t="s">
        <v>205</v>
      </c>
      <c r="D65" t="s">
        <v>75</v>
      </c>
      <c r="E65" t="s">
        <v>206</v>
      </c>
      <c r="F65" t="str">
        <f>"00005013"</f>
        <v>00005013</v>
      </c>
      <c r="G65" t="s">
        <v>187</v>
      </c>
      <c r="H65" t="s">
        <v>20</v>
      </c>
      <c r="I65">
        <v>1067</v>
      </c>
      <c r="J65" t="s">
        <v>21</v>
      </c>
      <c r="L65" t="s">
        <v>22</v>
      </c>
      <c r="M65">
        <v>900</v>
      </c>
    </row>
    <row r="66" spans="1:13">
      <c r="A66">
        <v>60</v>
      </c>
      <c r="B66">
        <v>12435</v>
      </c>
      <c r="C66" t="s">
        <v>207</v>
      </c>
      <c r="D66" t="s">
        <v>75</v>
      </c>
      <c r="E66" t="s">
        <v>208</v>
      </c>
      <c r="F66" t="str">
        <f>"201511006772"</f>
        <v>201511006772</v>
      </c>
      <c r="G66" t="s">
        <v>209</v>
      </c>
      <c r="H66" t="s">
        <v>20</v>
      </c>
      <c r="I66">
        <v>1062</v>
      </c>
      <c r="J66" t="s">
        <v>21</v>
      </c>
      <c r="L66" t="s">
        <v>22</v>
      </c>
      <c r="M66">
        <v>1200</v>
      </c>
    </row>
    <row r="67" spans="1:13">
      <c r="A67">
        <v>61</v>
      </c>
      <c r="B67">
        <v>10871</v>
      </c>
      <c r="C67" t="s">
        <v>210</v>
      </c>
      <c r="D67" t="s">
        <v>211</v>
      </c>
      <c r="E67" t="s">
        <v>212</v>
      </c>
      <c r="F67" t="str">
        <f>"00046016"</f>
        <v>00046016</v>
      </c>
      <c r="G67" t="s">
        <v>73</v>
      </c>
      <c r="H67" t="s">
        <v>20</v>
      </c>
      <c r="I67">
        <v>1080</v>
      </c>
      <c r="J67" t="s">
        <v>21</v>
      </c>
      <c r="L67" t="s">
        <v>22</v>
      </c>
      <c r="M67">
        <v>800</v>
      </c>
    </row>
    <row r="68" spans="1:13">
      <c r="A68">
        <v>62</v>
      </c>
      <c r="B68">
        <v>470</v>
      </c>
      <c r="C68" t="s">
        <v>213</v>
      </c>
      <c r="D68" t="s">
        <v>214</v>
      </c>
      <c r="E68" t="s">
        <v>215</v>
      </c>
      <c r="F68" t="str">
        <f>"200905000440"</f>
        <v>200905000440</v>
      </c>
      <c r="G68" t="s">
        <v>216</v>
      </c>
      <c r="H68" t="s">
        <v>20</v>
      </c>
      <c r="I68">
        <v>1101</v>
      </c>
      <c r="J68" t="s">
        <v>21</v>
      </c>
      <c r="M68">
        <v>1488</v>
      </c>
    </row>
    <row r="69" spans="1:13">
      <c r="A69">
        <v>63</v>
      </c>
      <c r="B69">
        <v>1257</v>
      </c>
      <c r="C69" t="s">
        <v>217</v>
      </c>
      <c r="D69" t="s">
        <v>218</v>
      </c>
      <c r="E69" t="s">
        <v>219</v>
      </c>
      <c r="F69" t="str">
        <f>"00020013"</f>
        <v>00020013</v>
      </c>
      <c r="G69" t="s">
        <v>29</v>
      </c>
      <c r="H69" t="s">
        <v>220</v>
      </c>
      <c r="I69">
        <v>1117</v>
      </c>
      <c r="J69" t="s">
        <v>21</v>
      </c>
      <c r="M69">
        <v>1388</v>
      </c>
    </row>
    <row r="70" spans="1:13">
      <c r="A70">
        <v>64</v>
      </c>
      <c r="B70">
        <v>10392</v>
      </c>
      <c r="C70" t="s">
        <v>221</v>
      </c>
      <c r="D70" t="s">
        <v>148</v>
      </c>
      <c r="E70" t="s">
        <v>222</v>
      </c>
      <c r="F70" t="str">
        <f>"201406017426"</f>
        <v>201406017426</v>
      </c>
      <c r="G70" t="s">
        <v>109</v>
      </c>
      <c r="H70" t="s">
        <v>20</v>
      </c>
      <c r="I70">
        <v>1079</v>
      </c>
      <c r="J70" t="s">
        <v>21</v>
      </c>
      <c r="M70">
        <v>1240</v>
      </c>
    </row>
    <row r="71" spans="1:13">
      <c r="A71">
        <v>65</v>
      </c>
      <c r="B71">
        <v>6205</v>
      </c>
      <c r="C71" t="s">
        <v>223</v>
      </c>
      <c r="D71" t="s">
        <v>50</v>
      </c>
      <c r="E71" t="s">
        <v>224</v>
      </c>
      <c r="F71" t="str">
        <f>"00036403"</f>
        <v>00036403</v>
      </c>
      <c r="G71" t="s">
        <v>225</v>
      </c>
      <c r="H71" t="s">
        <v>20</v>
      </c>
      <c r="I71">
        <v>1092</v>
      </c>
      <c r="J71" t="s">
        <v>21</v>
      </c>
      <c r="L71" t="s">
        <v>22</v>
      </c>
      <c r="M71">
        <v>900</v>
      </c>
    </row>
    <row r="72" spans="1:13">
      <c r="A72">
        <v>66</v>
      </c>
      <c r="B72">
        <v>11304</v>
      </c>
      <c r="C72" t="s">
        <v>226</v>
      </c>
      <c r="D72" t="s">
        <v>75</v>
      </c>
      <c r="E72" t="s">
        <v>227</v>
      </c>
      <c r="F72" t="str">
        <f>"00095781"</f>
        <v>00095781</v>
      </c>
      <c r="G72" t="s">
        <v>34</v>
      </c>
      <c r="H72" t="s">
        <v>81</v>
      </c>
      <c r="I72">
        <v>1015</v>
      </c>
      <c r="J72" t="s">
        <v>21</v>
      </c>
      <c r="M72">
        <v>1788</v>
      </c>
    </row>
    <row r="73" spans="1:13">
      <c r="A73">
        <v>67</v>
      </c>
      <c r="B73">
        <v>12012</v>
      </c>
      <c r="C73" t="s">
        <v>228</v>
      </c>
      <c r="D73" t="s">
        <v>24</v>
      </c>
      <c r="E73" t="s">
        <v>229</v>
      </c>
      <c r="F73" t="str">
        <f>"00089799"</f>
        <v>00089799</v>
      </c>
      <c r="G73" t="s">
        <v>106</v>
      </c>
      <c r="H73" t="s">
        <v>81</v>
      </c>
      <c r="I73">
        <v>1021</v>
      </c>
      <c r="J73" t="s">
        <v>21</v>
      </c>
      <c r="M73">
        <v>1388</v>
      </c>
    </row>
    <row r="74" spans="1:13">
      <c r="A74">
        <v>68</v>
      </c>
      <c r="B74">
        <v>7428</v>
      </c>
      <c r="C74" t="s">
        <v>230</v>
      </c>
      <c r="D74" t="s">
        <v>161</v>
      </c>
      <c r="E74" t="s">
        <v>231</v>
      </c>
      <c r="F74" t="str">
        <f>"201511014261"</f>
        <v>201511014261</v>
      </c>
      <c r="G74" t="s">
        <v>100</v>
      </c>
      <c r="H74" t="s">
        <v>20</v>
      </c>
      <c r="I74">
        <v>1084</v>
      </c>
      <c r="J74" t="s">
        <v>21</v>
      </c>
      <c r="L74" t="s">
        <v>22</v>
      </c>
      <c r="M74">
        <v>800</v>
      </c>
    </row>
    <row r="75" spans="1:13">
      <c r="A75">
        <v>69</v>
      </c>
      <c r="B75">
        <v>7451</v>
      </c>
      <c r="C75" t="s">
        <v>232</v>
      </c>
      <c r="D75" t="s">
        <v>75</v>
      </c>
      <c r="E75" t="s">
        <v>233</v>
      </c>
      <c r="F75" t="str">
        <f>"00044636"</f>
        <v>00044636</v>
      </c>
      <c r="G75" t="s">
        <v>190</v>
      </c>
      <c r="H75" t="s">
        <v>81</v>
      </c>
      <c r="I75">
        <v>1025</v>
      </c>
      <c r="J75" t="s">
        <v>21</v>
      </c>
      <c r="M75">
        <v>1688</v>
      </c>
    </row>
    <row r="76" spans="1:13">
      <c r="A76">
        <v>70</v>
      </c>
      <c r="B76">
        <v>1008</v>
      </c>
      <c r="C76" t="s">
        <v>234</v>
      </c>
      <c r="D76" t="s">
        <v>75</v>
      </c>
      <c r="E76" t="s">
        <v>235</v>
      </c>
      <c r="F76" t="str">
        <f>"00044424"</f>
        <v>00044424</v>
      </c>
      <c r="G76" t="s">
        <v>120</v>
      </c>
      <c r="H76" t="s">
        <v>20</v>
      </c>
      <c r="I76">
        <v>1100</v>
      </c>
      <c r="J76" t="s">
        <v>21</v>
      </c>
      <c r="L76" t="s">
        <v>22</v>
      </c>
      <c r="M76">
        <v>800</v>
      </c>
    </row>
    <row r="77" spans="1:13">
      <c r="A77">
        <v>71</v>
      </c>
      <c r="B77">
        <v>818</v>
      </c>
      <c r="C77" t="s">
        <v>236</v>
      </c>
      <c r="D77" t="s">
        <v>118</v>
      </c>
      <c r="E77" t="s">
        <v>237</v>
      </c>
      <c r="F77" t="str">
        <f>"201512000758"</f>
        <v>201512000758</v>
      </c>
      <c r="G77" t="s">
        <v>138</v>
      </c>
      <c r="H77" t="s">
        <v>20</v>
      </c>
      <c r="I77">
        <v>1066</v>
      </c>
      <c r="J77" t="s">
        <v>21</v>
      </c>
      <c r="L77" t="s">
        <v>22</v>
      </c>
      <c r="M77">
        <v>900</v>
      </c>
    </row>
    <row r="78" spans="1:13">
      <c r="A78">
        <v>72</v>
      </c>
      <c r="B78">
        <v>5599</v>
      </c>
      <c r="C78" t="s">
        <v>238</v>
      </c>
      <c r="D78" t="s">
        <v>39</v>
      </c>
      <c r="E78" t="s">
        <v>239</v>
      </c>
      <c r="F78" t="str">
        <f>"201511006421"</f>
        <v>201511006421</v>
      </c>
      <c r="G78" t="s">
        <v>56</v>
      </c>
      <c r="H78" t="s">
        <v>20</v>
      </c>
      <c r="I78">
        <v>1064</v>
      </c>
      <c r="J78" t="s">
        <v>21</v>
      </c>
      <c r="M78">
        <v>1388</v>
      </c>
    </row>
    <row r="79" spans="1:13">
      <c r="A79">
        <v>73</v>
      </c>
      <c r="B79">
        <v>12281</v>
      </c>
      <c r="C79" t="s">
        <v>240</v>
      </c>
      <c r="D79" t="s">
        <v>171</v>
      </c>
      <c r="E79" t="s">
        <v>241</v>
      </c>
      <c r="F79" t="str">
        <f>"00089099"</f>
        <v>00089099</v>
      </c>
      <c r="G79" t="s">
        <v>152</v>
      </c>
      <c r="H79" t="s">
        <v>20</v>
      </c>
      <c r="I79">
        <v>1053</v>
      </c>
      <c r="J79" t="s">
        <v>21</v>
      </c>
      <c r="M79">
        <v>1388</v>
      </c>
    </row>
    <row r="80" spans="1:13">
      <c r="A80">
        <v>74</v>
      </c>
      <c r="B80">
        <v>428</v>
      </c>
      <c r="C80" t="s">
        <v>242</v>
      </c>
      <c r="D80" t="s">
        <v>75</v>
      </c>
      <c r="E80" t="s">
        <v>243</v>
      </c>
      <c r="F80" t="str">
        <f>"200902000085"</f>
        <v>200902000085</v>
      </c>
      <c r="G80" t="s">
        <v>56</v>
      </c>
      <c r="H80" t="s">
        <v>81</v>
      </c>
      <c r="I80">
        <v>1013</v>
      </c>
      <c r="J80" t="s">
        <v>21</v>
      </c>
      <c r="M80">
        <v>1438</v>
      </c>
    </row>
    <row r="81" spans="1:13">
      <c r="A81">
        <v>75</v>
      </c>
      <c r="B81">
        <v>3795</v>
      </c>
      <c r="C81" t="s">
        <v>244</v>
      </c>
      <c r="D81" t="s">
        <v>111</v>
      </c>
      <c r="E81" t="s">
        <v>245</v>
      </c>
      <c r="F81" t="str">
        <f>"201511013957"</f>
        <v>201511013957</v>
      </c>
      <c r="G81" t="s">
        <v>34</v>
      </c>
      <c r="H81" t="s">
        <v>132</v>
      </c>
      <c r="I81">
        <v>1105</v>
      </c>
      <c r="J81" t="s">
        <v>21</v>
      </c>
      <c r="L81" t="s">
        <v>22</v>
      </c>
      <c r="M81">
        <v>900</v>
      </c>
    </row>
    <row r="82" spans="1:13">
      <c r="A82">
        <v>76</v>
      </c>
      <c r="B82">
        <v>11199</v>
      </c>
      <c r="C82" t="s">
        <v>246</v>
      </c>
      <c r="D82" t="s">
        <v>50</v>
      </c>
      <c r="E82" t="s">
        <v>247</v>
      </c>
      <c r="F82" t="str">
        <f>"201511015001"</f>
        <v>201511015001</v>
      </c>
      <c r="G82" t="s">
        <v>248</v>
      </c>
      <c r="H82" t="s">
        <v>195</v>
      </c>
      <c r="I82">
        <v>1111</v>
      </c>
      <c r="J82" t="s">
        <v>21</v>
      </c>
      <c r="K82">
        <v>6</v>
      </c>
      <c r="M82">
        <v>1088</v>
      </c>
    </row>
    <row r="83" spans="1:13">
      <c r="A83">
        <v>77</v>
      </c>
      <c r="B83">
        <v>9051</v>
      </c>
      <c r="C83" t="s">
        <v>249</v>
      </c>
      <c r="D83" t="s">
        <v>250</v>
      </c>
      <c r="E83" t="s">
        <v>251</v>
      </c>
      <c r="F83" t="str">
        <f>"00042549"</f>
        <v>00042549</v>
      </c>
      <c r="G83" t="s">
        <v>80</v>
      </c>
      <c r="H83" t="s">
        <v>20</v>
      </c>
      <c r="I83">
        <v>1074</v>
      </c>
      <c r="J83" t="s">
        <v>21</v>
      </c>
      <c r="M83">
        <v>1288</v>
      </c>
    </row>
    <row r="84" spans="1:13">
      <c r="A84">
        <v>78</v>
      </c>
      <c r="B84">
        <v>9919</v>
      </c>
      <c r="C84" t="s">
        <v>252</v>
      </c>
      <c r="D84" t="s">
        <v>75</v>
      </c>
      <c r="E84" t="s">
        <v>253</v>
      </c>
      <c r="F84" t="str">
        <f>"00094265"</f>
        <v>00094265</v>
      </c>
      <c r="G84" t="s">
        <v>19</v>
      </c>
      <c r="H84" t="s">
        <v>20</v>
      </c>
      <c r="I84">
        <v>1050</v>
      </c>
      <c r="J84" t="s">
        <v>21</v>
      </c>
      <c r="M84">
        <v>1338</v>
      </c>
    </row>
    <row r="85" spans="1:13">
      <c r="A85">
        <v>79</v>
      </c>
      <c r="B85">
        <v>10815</v>
      </c>
      <c r="C85" t="s">
        <v>254</v>
      </c>
      <c r="D85" t="s">
        <v>118</v>
      </c>
      <c r="E85" t="s">
        <v>255</v>
      </c>
      <c r="F85" t="str">
        <f>"201511008959"</f>
        <v>201511008959</v>
      </c>
      <c r="G85" t="s">
        <v>90</v>
      </c>
      <c r="H85" t="s">
        <v>20</v>
      </c>
      <c r="I85">
        <v>1073</v>
      </c>
      <c r="J85" t="s">
        <v>21</v>
      </c>
      <c r="M85">
        <v>1288</v>
      </c>
    </row>
    <row r="86" spans="1:13">
      <c r="A86">
        <v>80</v>
      </c>
      <c r="B86">
        <v>5376</v>
      </c>
      <c r="C86" t="s">
        <v>256</v>
      </c>
      <c r="D86" t="s">
        <v>154</v>
      </c>
      <c r="E86" t="s">
        <v>257</v>
      </c>
      <c r="F86" t="str">
        <f>"201604005022"</f>
        <v>201604005022</v>
      </c>
      <c r="G86" t="s">
        <v>258</v>
      </c>
      <c r="H86" t="s">
        <v>81</v>
      </c>
      <c r="I86">
        <v>1035</v>
      </c>
      <c r="J86" t="s">
        <v>21</v>
      </c>
      <c r="K86">
        <v>6</v>
      </c>
      <c r="M86">
        <v>988</v>
      </c>
    </row>
    <row r="87" spans="1:13">
      <c r="A87">
        <v>81</v>
      </c>
      <c r="B87">
        <v>3147</v>
      </c>
      <c r="C87" t="s">
        <v>259</v>
      </c>
      <c r="D87" t="s">
        <v>46</v>
      </c>
      <c r="E87" t="s">
        <v>260</v>
      </c>
      <c r="F87" t="str">
        <f>"201511016640"</f>
        <v>201511016640</v>
      </c>
      <c r="G87" t="s">
        <v>80</v>
      </c>
      <c r="H87" t="s">
        <v>20</v>
      </c>
      <c r="I87">
        <v>1074</v>
      </c>
      <c r="J87" t="s">
        <v>21</v>
      </c>
      <c r="L87" t="s">
        <v>22</v>
      </c>
      <c r="M87">
        <v>850</v>
      </c>
    </row>
    <row r="88" spans="1:13">
      <c r="A88">
        <v>82</v>
      </c>
      <c r="B88">
        <v>10287</v>
      </c>
      <c r="C88" t="s">
        <v>261</v>
      </c>
      <c r="D88" t="s">
        <v>50</v>
      </c>
      <c r="E88" t="s">
        <v>262</v>
      </c>
      <c r="F88" t="str">
        <f>"201511005781"</f>
        <v>201511005781</v>
      </c>
      <c r="G88" t="s">
        <v>263</v>
      </c>
      <c r="H88" t="s">
        <v>65</v>
      </c>
      <c r="I88">
        <v>1120</v>
      </c>
      <c r="J88" t="s">
        <v>21</v>
      </c>
      <c r="K88">
        <v>6</v>
      </c>
      <c r="M88">
        <v>788</v>
      </c>
    </row>
    <row r="89" spans="1:13">
      <c r="A89">
        <v>83</v>
      </c>
      <c r="B89">
        <v>12240</v>
      </c>
      <c r="C89" t="s">
        <v>264</v>
      </c>
      <c r="D89" t="s">
        <v>171</v>
      </c>
      <c r="E89" t="s">
        <v>265</v>
      </c>
      <c r="F89" t="str">
        <f>"201511016829"</f>
        <v>201511016829</v>
      </c>
      <c r="G89" t="s">
        <v>266</v>
      </c>
      <c r="H89" t="s">
        <v>20</v>
      </c>
      <c r="I89">
        <v>1086</v>
      </c>
      <c r="J89" t="s">
        <v>21</v>
      </c>
      <c r="M89">
        <v>1338</v>
      </c>
    </row>
    <row r="90" spans="1:13">
      <c r="A90">
        <v>84</v>
      </c>
      <c r="B90">
        <v>2949</v>
      </c>
      <c r="C90" t="s">
        <v>267</v>
      </c>
      <c r="D90" t="s">
        <v>161</v>
      </c>
      <c r="E90" t="s">
        <v>268</v>
      </c>
      <c r="F90" t="str">
        <f>"201604003313"</f>
        <v>201604003313</v>
      </c>
      <c r="G90" t="s">
        <v>138</v>
      </c>
      <c r="H90" t="s">
        <v>20</v>
      </c>
      <c r="I90">
        <v>1066</v>
      </c>
      <c r="J90" t="s">
        <v>21</v>
      </c>
      <c r="M90">
        <v>1461</v>
      </c>
    </row>
    <row r="91" spans="1:13">
      <c r="A91">
        <v>85</v>
      </c>
      <c r="B91">
        <v>1566</v>
      </c>
      <c r="C91" t="s">
        <v>269</v>
      </c>
      <c r="D91" t="s">
        <v>161</v>
      </c>
      <c r="E91" t="s">
        <v>270</v>
      </c>
      <c r="F91" t="str">
        <f>"201511016030"</f>
        <v>201511016030</v>
      </c>
      <c r="G91" t="s">
        <v>73</v>
      </c>
      <c r="H91" t="s">
        <v>81</v>
      </c>
      <c r="I91">
        <v>1024</v>
      </c>
      <c r="J91" t="s">
        <v>21</v>
      </c>
      <c r="M91">
        <v>1288</v>
      </c>
    </row>
    <row r="92" spans="1:13">
      <c r="A92">
        <v>86</v>
      </c>
      <c r="B92">
        <v>9707</v>
      </c>
      <c r="C92" t="s">
        <v>271</v>
      </c>
      <c r="D92" t="s">
        <v>148</v>
      </c>
      <c r="E92" t="s">
        <v>272</v>
      </c>
      <c r="F92" t="str">
        <f>"201511018611"</f>
        <v>201511018611</v>
      </c>
      <c r="G92" t="s">
        <v>120</v>
      </c>
      <c r="H92" t="s">
        <v>20</v>
      </c>
      <c r="I92">
        <v>1100</v>
      </c>
      <c r="J92" t="s">
        <v>21</v>
      </c>
      <c r="M92">
        <v>1241</v>
      </c>
    </row>
    <row r="93" spans="1:13">
      <c r="A93">
        <v>87</v>
      </c>
      <c r="B93">
        <v>7308</v>
      </c>
      <c r="C93" t="s">
        <v>273</v>
      </c>
      <c r="D93" t="s">
        <v>274</v>
      </c>
      <c r="E93" t="s">
        <v>275</v>
      </c>
      <c r="F93" t="str">
        <f>"200803000455"</f>
        <v>200803000455</v>
      </c>
      <c r="G93" t="s">
        <v>84</v>
      </c>
      <c r="H93" t="s">
        <v>20</v>
      </c>
      <c r="I93">
        <v>1098</v>
      </c>
      <c r="J93" t="s">
        <v>21</v>
      </c>
      <c r="L93" t="s">
        <v>22</v>
      </c>
      <c r="M93">
        <v>800</v>
      </c>
    </row>
    <row r="94" spans="1:13">
      <c r="A94">
        <v>88</v>
      </c>
      <c r="B94">
        <v>10194</v>
      </c>
      <c r="C94" t="s">
        <v>276</v>
      </c>
      <c r="D94" t="s">
        <v>148</v>
      </c>
      <c r="E94" t="s">
        <v>277</v>
      </c>
      <c r="F94" t="str">
        <f>"00087195"</f>
        <v>00087195</v>
      </c>
      <c r="G94" t="s">
        <v>190</v>
      </c>
      <c r="H94" t="s">
        <v>20</v>
      </c>
      <c r="I94">
        <v>1081</v>
      </c>
      <c r="J94" t="s">
        <v>21</v>
      </c>
      <c r="M94">
        <v>1338</v>
      </c>
    </row>
    <row r="95" spans="1:13">
      <c r="A95">
        <v>89</v>
      </c>
      <c r="B95">
        <v>2970</v>
      </c>
      <c r="C95" t="s">
        <v>278</v>
      </c>
      <c r="D95" t="s">
        <v>279</v>
      </c>
      <c r="E95" t="s">
        <v>280</v>
      </c>
      <c r="F95" t="str">
        <f>"00031545"</f>
        <v>00031545</v>
      </c>
      <c r="G95" t="s">
        <v>106</v>
      </c>
      <c r="H95" t="s">
        <v>20</v>
      </c>
      <c r="I95">
        <v>1076</v>
      </c>
      <c r="J95" t="s">
        <v>21</v>
      </c>
      <c r="M95">
        <v>1238</v>
      </c>
    </row>
    <row r="96" spans="1:13">
      <c r="A96">
        <v>90</v>
      </c>
      <c r="B96">
        <v>2695</v>
      </c>
      <c r="C96" t="s">
        <v>281</v>
      </c>
      <c r="D96" t="s">
        <v>282</v>
      </c>
      <c r="E96" t="s">
        <v>283</v>
      </c>
      <c r="F96" t="str">
        <f>"00020354"</f>
        <v>00020354</v>
      </c>
      <c r="G96" t="s">
        <v>19</v>
      </c>
      <c r="H96" t="s">
        <v>20</v>
      </c>
      <c r="I96">
        <v>1050</v>
      </c>
      <c r="J96" t="s">
        <v>21</v>
      </c>
      <c r="M96">
        <v>1288</v>
      </c>
    </row>
    <row r="97" spans="1:13">
      <c r="A97">
        <v>91</v>
      </c>
      <c r="B97">
        <v>3801</v>
      </c>
      <c r="C97" t="s">
        <v>284</v>
      </c>
      <c r="D97" t="s">
        <v>171</v>
      </c>
      <c r="E97" t="s">
        <v>285</v>
      </c>
      <c r="F97" t="str">
        <f>"201511012344"</f>
        <v>201511012344</v>
      </c>
      <c r="G97" t="s">
        <v>286</v>
      </c>
      <c r="H97" t="s">
        <v>65</v>
      </c>
      <c r="I97">
        <v>1124</v>
      </c>
      <c r="J97" t="s">
        <v>21</v>
      </c>
      <c r="K97">
        <v>6</v>
      </c>
      <c r="M97">
        <v>1238</v>
      </c>
    </row>
    <row r="98" spans="1:13">
      <c r="A98">
        <v>92</v>
      </c>
      <c r="B98">
        <v>7425</v>
      </c>
      <c r="C98" t="s">
        <v>287</v>
      </c>
      <c r="D98" t="s">
        <v>67</v>
      </c>
      <c r="E98" t="s">
        <v>288</v>
      </c>
      <c r="F98" t="str">
        <f>"201512002116"</f>
        <v>201512002116</v>
      </c>
      <c r="G98" t="s">
        <v>90</v>
      </c>
      <c r="H98" t="s">
        <v>20</v>
      </c>
      <c r="I98">
        <v>1073</v>
      </c>
      <c r="J98" t="s">
        <v>21</v>
      </c>
      <c r="L98" t="s">
        <v>22</v>
      </c>
      <c r="M98">
        <v>800</v>
      </c>
    </row>
    <row r="99" spans="1:13">
      <c r="A99">
        <v>93</v>
      </c>
      <c r="B99">
        <v>256</v>
      </c>
      <c r="C99" t="s">
        <v>289</v>
      </c>
      <c r="D99" t="s">
        <v>290</v>
      </c>
      <c r="E99" t="s">
        <v>291</v>
      </c>
      <c r="F99" t="str">
        <f>"201412001006"</f>
        <v>201412001006</v>
      </c>
      <c r="G99" t="s">
        <v>292</v>
      </c>
      <c r="H99" t="s">
        <v>20</v>
      </c>
      <c r="I99">
        <v>1077</v>
      </c>
      <c r="J99" t="s">
        <v>21</v>
      </c>
      <c r="L99" t="s">
        <v>22</v>
      </c>
      <c r="M99">
        <v>800</v>
      </c>
    </row>
    <row r="100" spans="1:13">
      <c r="A100">
        <v>94</v>
      </c>
      <c r="B100">
        <v>4224</v>
      </c>
      <c r="C100" t="s">
        <v>293</v>
      </c>
      <c r="D100" t="s">
        <v>36</v>
      </c>
      <c r="E100" t="s">
        <v>294</v>
      </c>
      <c r="F100" t="str">
        <f>"00040646"</f>
        <v>00040646</v>
      </c>
      <c r="G100" t="s">
        <v>80</v>
      </c>
      <c r="H100" t="s">
        <v>81</v>
      </c>
      <c r="I100">
        <v>1020</v>
      </c>
      <c r="J100" t="s">
        <v>21</v>
      </c>
      <c r="M100">
        <v>1388</v>
      </c>
    </row>
    <row r="101" spans="1:13">
      <c r="A101">
        <v>95</v>
      </c>
      <c r="B101">
        <v>1001</v>
      </c>
      <c r="C101" t="s">
        <v>295</v>
      </c>
      <c r="D101" t="s">
        <v>154</v>
      </c>
      <c r="E101" t="s">
        <v>296</v>
      </c>
      <c r="F101" t="str">
        <f>"00019466"</f>
        <v>00019466</v>
      </c>
      <c r="G101" t="s">
        <v>297</v>
      </c>
      <c r="H101" t="s">
        <v>81</v>
      </c>
      <c r="I101">
        <v>1026</v>
      </c>
      <c r="J101" t="s">
        <v>21</v>
      </c>
      <c r="M101">
        <v>1388</v>
      </c>
    </row>
    <row r="102" spans="1:13">
      <c r="A102">
        <v>96</v>
      </c>
      <c r="B102">
        <v>5029</v>
      </c>
      <c r="C102" t="s">
        <v>298</v>
      </c>
      <c r="D102" t="s">
        <v>125</v>
      </c>
      <c r="E102" t="s">
        <v>299</v>
      </c>
      <c r="F102" t="str">
        <f>"201511015896"</f>
        <v>201511015896</v>
      </c>
      <c r="G102" t="s">
        <v>152</v>
      </c>
      <c r="H102" t="s">
        <v>20</v>
      </c>
      <c r="I102">
        <v>1053</v>
      </c>
      <c r="J102" t="s">
        <v>21</v>
      </c>
      <c r="M102">
        <v>1441</v>
      </c>
    </row>
    <row r="103" spans="1:13">
      <c r="A103">
        <v>97</v>
      </c>
      <c r="B103">
        <v>2977</v>
      </c>
      <c r="C103" t="s">
        <v>300</v>
      </c>
      <c r="D103" t="s">
        <v>301</v>
      </c>
      <c r="E103" t="s">
        <v>302</v>
      </c>
      <c r="F103" t="str">
        <f>"00074011"</f>
        <v>00074011</v>
      </c>
      <c r="G103" t="s">
        <v>163</v>
      </c>
      <c r="H103" t="s">
        <v>20</v>
      </c>
      <c r="I103">
        <v>1063</v>
      </c>
      <c r="J103" t="s">
        <v>21</v>
      </c>
      <c r="L103" t="s">
        <v>22</v>
      </c>
      <c r="M103">
        <v>900</v>
      </c>
    </row>
    <row r="104" spans="1:13">
      <c r="A104">
        <v>98</v>
      </c>
      <c r="B104">
        <v>9018</v>
      </c>
      <c r="C104" t="s">
        <v>303</v>
      </c>
      <c r="D104" t="s">
        <v>171</v>
      </c>
      <c r="E104" t="s">
        <v>304</v>
      </c>
      <c r="F104" t="str">
        <f>"00099087"</f>
        <v>00099087</v>
      </c>
      <c r="G104" t="s">
        <v>138</v>
      </c>
      <c r="H104" t="s">
        <v>20</v>
      </c>
      <c r="I104">
        <v>1066</v>
      </c>
      <c r="J104" t="s">
        <v>21</v>
      </c>
      <c r="L104" t="s">
        <v>22</v>
      </c>
      <c r="M104">
        <v>1100</v>
      </c>
    </row>
    <row r="105" spans="1:13">
      <c r="A105">
        <v>99</v>
      </c>
      <c r="B105">
        <v>7231</v>
      </c>
      <c r="C105" t="s">
        <v>305</v>
      </c>
      <c r="D105" t="s">
        <v>118</v>
      </c>
      <c r="E105" t="s">
        <v>306</v>
      </c>
      <c r="F105" t="str">
        <f>"00026143"</f>
        <v>00026143</v>
      </c>
      <c r="G105" t="s">
        <v>307</v>
      </c>
      <c r="H105" t="s">
        <v>20</v>
      </c>
      <c r="I105">
        <v>1103</v>
      </c>
      <c r="J105" t="s">
        <v>21</v>
      </c>
      <c r="M105">
        <v>1488</v>
      </c>
    </row>
    <row r="106" spans="1:13">
      <c r="A106">
        <v>100</v>
      </c>
      <c r="B106">
        <v>5891</v>
      </c>
      <c r="C106" t="s">
        <v>308</v>
      </c>
      <c r="D106" t="s">
        <v>171</v>
      </c>
      <c r="E106" t="s">
        <v>309</v>
      </c>
      <c r="F106" t="str">
        <f>"00094844"</f>
        <v>00094844</v>
      </c>
      <c r="G106" t="s">
        <v>310</v>
      </c>
      <c r="H106" t="s">
        <v>20</v>
      </c>
      <c r="I106">
        <v>1097</v>
      </c>
      <c r="J106" t="s">
        <v>21</v>
      </c>
      <c r="K106">
        <v>6</v>
      </c>
      <c r="M106">
        <v>1288</v>
      </c>
    </row>
    <row r="107" spans="1:13">
      <c r="A107">
        <v>101</v>
      </c>
      <c r="B107">
        <v>5182</v>
      </c>
      <c r="C107" t="s">
        <v>311</v>
      </c>
      <c r="D107" t="s">
        <v>36</v>
      </c>
      <c r="E107" t="s">
        <v>312</v>
      </c>
      <c r="F107" t="str">
        <f>"00047733"</f>
        <v>00047733</v>
      </c>
      <c r="G107" t="s">
        <v>120</v>
      </c>
      <c r="H107" t="s">
        <v>20</v>
      </c>
      <c r="I107">
        <v>1100</v>
      </c>
      <c r="J107" t="s">
        <v>21</v>
      </c>
      <c r="M107">
        <v>1260</v>
      </c>
    </row>
    <row r="108" spans="1:13">
      <c r="A108">
        <v>102</v>
      </c>
      <c r="B108">
        <v>3299</v>
      </c>
      <c r="C108" t="s">
        <v>313</v>
      </c>
      <c r="D108" t="s">
        <v>24</v>
      </c>
      <c r="E108" t="s">
        <v>314</v>
      </c>
      <c r="F108" t="str">
        <f>"00076625"</f>
        <v>00076625</v>
      </c>
      <c r="G108" t="s">
        <v>315</v>
      </c>
      <c r="H108" t="s">
        <v>65</v>
      </c>
      <c r="I108">
        <v>1122</v>
      </c>
      <c r="J108" t="s">
        <v>21</v>
      </c>
      <c r="M108">
        <v>1331</v>
      </c>
    </row>
    <row r="109" spans="1:13">
      <c r="A109">
        <v>103</v>
      </c>
      <c r="B109">
        <v>9980</v>
      </c>
      <c r="C109" t="s">
        <v>316</v>
      </c>
      <c r="D109" t="s">
        <v>171</v>
      </c>
      <c r="E109" t="s">
        <v>317</v>
      </c>
      <c r="F109" t="str">
        <f>"201511020999"</f>
        <v>201511020999</v>
      </c>
      <c r="G109" t="s">
        <v>209</v>
      </c>
      <c r="H109" t="s">
        <v>20</v>
      </c>
      <c r="I109">
        <v>1062</v>
      </c>
      <c r="J109" t="s">
        <v>21</v>
      </c>
      <c r="L109" t="s">
        <v>22</v>
      </c>
      <c r="M109">
        <v>1200</v>
      </c>
    </row>
    <row r="110" spans="1:13">
      <c r="A110">
        <v>104</v>
      </c>
      <c r="B110">
        <v>1314</v>
      </c>
      <c r="C110" t="s">
        <v>318</v>
      </c>
      <c r="D110" t="s">
        <v>282</v>
      </c>
      <c r="E110" t="s">
        <v>319</v>
      </c>
      <c r="F110" t="str">
        <f>"201511008714"</f>
        <v>201511008714</v>
      </c>
      <c r="G110" t="s">
        <v>56</v>
      </c>
      <c r="H110" t="s">
        <v>20</v>
      </c>
      <c r="I110">
        <v>1064</v>
      </c>
      <c r="J110" t="s">
        <v>21</v>
      </c>
      <c r="M110">
        <v>1360</v>
      </c>
    </row>
    <row r="111" spans="1:13">
      <c r="A111">
        <v>105</v>
      </c>
      <c r="B111">
        <v>888</v>
      </c>
      <c r="C111" t="s">
        <v>320</v>
      </c>
      <c r="D111" t="s">
        <v>282</v>
      </c>
      <c r="E111" t="s">
        <v>321</v>
      </c>
      <c r="F111" t="str">
        <f>"00020464"</f>
        <v>00020464</v>
      </c>
      <c r="G111" t="s">
        <v>322</v>
      </c>
      <c r="H111" t="s">
        <v>20</v>
      </c>
      <c r="I111">
        <v>1047</v>
      </c>
      <c r="J111" t="s">
        <v>21</v>
      </c>
      <c r="M111">
        <v>1288</v>
      </c>
    </row>
    <row r="112" spans="1:13">
      <c r="A112">
        <v>106</v>
      </c>
      <c r="B112">
        <v>4134</v>
      </c>
      <c r="C112" t="s">
        <v>323</v>
      </c>
      <c r="D112" t="s">
        <v>324</v>
      </c>
      <c r="E112" t="s">
        <v>325</v>
      </c>
      <c r="F112" t="str">
        <f>"00031611"</f>
        <v>00031611</v>
      </c>
      <c r="G112" t="s">
        <v>120</v>
      </c>
      <c r="H112" t="s">
        <v>81</v>
      </c>
      <c r="I112">
        <v>1038</v>
      </c>
      <c r="J112" t="s">
        <v>21</v>
      </c>
      <c r="L112" t="s">
        <v>22</v>
      </c>
      <c r="M112">
        <v>1100</v>
      </c>
    </row>
    <row r="113" spans="1:13">
      <c r="A113">
        <v>107</v>
      </c>
      <c r="B113">
        <v>223</v>
      </c>
      <c r="C113" t="s">
        <v>326</v>
      </c>
      <c r="D113" t="s">
        <v>118</v>
      </c>
      <c r="E113" t="s">
        <v>327</v>
      </c>
      <c r="F113" t="str">
        <f>"201511015856"</f>
        <v>201511015856</v>
      </c>
      <c r="G113" t="s">
        <v>328</v>
      </c>
      <c r="H113" t="s">
        <v>81</v>
      </c>
      <c r="I113">
        <v>1009</v>
      </c>
      <c r="J113" t="s">
        <v>21</v>
      </c>
      <c r="K113">
        <v>6</v>
      </c>
      <c r="M113">
        <v>1582</v>
      </c>
    </row>
    <row r="114" spans="1:13">
      <c r="A114">
        <v>108</v>
      </c>
      <c r="B114">
        <v>582</v>
      </c>
      <c r="C114" t="s">
        <v>329</v>
      </c>
      <c r="D114" t="s">
        <v>75</v>
      </c>
      <c r="E114" t="s">
        <v>330</v>
      </c>
      <c r="F114" t="str">
        <f>"00015637"</f>
        <v>00015637</v>
      </c>
      <c r="G114" t="s">
        <v>56</v>
      </c>
      <c r="H114" t="s">
        <v>81</v>
      </c>
      <c r="I114">
        <v>1013</v>
      </c>
      <c r="J114" t="s">
        <v>21</v>
      </c>
      <c r="M114">
        <v>1388</v>
      </c>
    </row>
    <row r="115" spans="1:13">
      <c r="A115">
        <v>109</v>
      </c>
      <c r="B115">
        <v>3557</v>
      </c>
      <c r="C115" t="s">
        <v>331</v>
      </c>
      <c r="D115" t="s">
        <v>46</v>
      </c>
      <c r="E115" t="s">
        <v>332</v>
      </c>
      <c r="F115" t="str">
        <f>"201511021756"</f>
        <v>201511021756</v>
      </c>
      <c r="G115" t="s">
        <v>56</v>
      </c>
      <c r="H115" t="s">
        <v>20</v>
      </c>
      <c r="I115">
        <v>1064</v>
      </c>
      <c r="J115" t="s">
        <v>21</v>
      </c>
      <c r="L115" t="s">
        <v>22</v>
      </c>
      <c r="M115">
        <v>950</v>
      </c>
    </row>
    <row r="116" spans="1:13">
      <c r="A116">
        <v>110</v>
      </c>
      <c r="B116">
        <v>491</v>
      </c>
      <c r="C116" t="s">
        <v>333</v>
      </c>
      <c r="D116" t="s">
        <v>171</v>
      </c>
      <c r="E116" t="s">
        <v>334</v>
      </c>
      <c r="F116" t="str">
        <f>"00032891"</f>
        <v>00032891</v>
      </c>
      <c r="G116" t="s">
        <v>120</v>
      </c>
      <c r="H116" t="s">
        <v>20</v>
      </c>
      <c r="I116">
        <v>1100</v>
      </c>
      <c r="J116" t="s">
        <v>21</v>
      </c>
      <c r="M116">
        <v>1288</v>
      </c>
    </row>
    <row r="117" spans="1:13">
      <c r="A117">
        <v>111</v>
      </c>
      <c r="B117">
        <v>3198</v>
      </c>
      <c r="C117" t="s">
        <v>335</v>
      </c>
      <c r="D117" t="s">
        <v>161</v>
      </c>
      <c r="E117" t="s">
        <v>336</v>
      </c>
      <c r="F117" t="str">
        <f>"201511009736"</f>
        <v>201511009736</v>
      </c>
      <c r="G117" t="s">
        <v>266</v>
      </c>
      <c r="H117" t="s">
        <v>20</v>
      </c>
      <c r="I117">
        <v>1086</v>
      </c>
      <c r="J117" t="s">
        <v>21</v>
      </c>
      <c r="L117" t="s">
        <v>22</v>
      </c>
      <c r="M117">
        <v>1000</v>
      </c>
    </row>
    <row r="118" spans="1:13">
      <c r="A118">
        <v>112</v>
      </c>
      <c r="B118">
        <v>8623</v>
      </c>
      <c r="C118" t="s">
        <v>337</v>
      </c>
      <c r="D118" t="s">
        <v>161</v>
      </c>
      <c r="E118" t="s">
        <v>338</v>
      </c>
      <c r="F118" t="str">
        <f>"00094769"</f>
        <v>00094769</v>
      </c>
      <c r="G118" t="s">
        <v>209</v>
      </c>
      <c r="H118" t="s">
        <v>81</v>
      </c>
      <c r="I118">
        <v>1012</v>
      </c>
      <c r="J118" t="s">
        <v>21</v>
      </c>
      <c r="M118">
        <v>1488</v>
      </c>
    </row>
    <row r="119" spans="1:13">
      <c r="A119">
        <v>113</v>
      </c>
      <c r="B119">
        <v>8202</v>
      </c>
      <c r="C119" t="s">
        <v>339</v>
      </c>
      <c r="D119" t="s">
        <v>67</v>
      </c>
      <c r="E119" t="s">
        <v>340</v>
      </c>
      <c r="F119" t="str">
        <f>"201511023511"</f>
        <v>201511023511</v>
      </c>
      <c r="G119" t="s">
        <v>138</v>
      </c>
      <c r="H119" t="s">
        <v>20</v>
      </c>
      <c r="I119">
        <v>1066</v>
      </c>
      <c r="J119" t="s">
        <v>21</v>
      </c>
      <c r="L119" t="s">
        <v>22</v>
      </c>
      <c r="M119">
        <v>900</v>
      </c>
    </row>
    <row r="120" spans="1:13">
      <c r="A120">
        <v>114</v>
      </c>
      <c r="B120">
        <v>7266</v>
      </c>
      <c r="C120" t="s">
        <v>341</v>
      </c>
      <c r="D120" t="s">
        <v>148</v>
      </c>
      <c r="E120" t="s">
        <v>342</v>
      </c>
      <c r="F120" t="str">
        <f>"00102849"</f>
        <v>00102849</v>
      </c>
      <c r="G120" t="s">
        <v>48</v>
      </c>
      <c r="H120" t="s">
        <v>20</v>
      </c>
      <c r="I120">
        <v>1046</v>
      </c>
      <c r="J120" t="s">
        <v>21</v>
      </c>
      <c r="L120" t="s">
        <v>22</v>
      </c>
      <c r="M120">
        <v>1200</v>
      </c>
    </row>
    <row r="121" spans="1:13">
      <c r="A121">
        <v>115</v>
      </c>
      <c r="B121">
        <v>12456</v>
      </c>
      <c r="C121" t="s">
        <v>343</v>
      </c>
      <c r="D121" t="s">
        <v>24</v>
      </c>
      <c r="E121" t="s">
        <v>344</v>
      </c>
      <c r="F121" t="str">
        <f>"00087227"</f>
        <v>00087227</v>
      </c>
      <c r="G121" t="s">
        <v>345</v>
      </c>
      <c r="H121" t="s">
        <v>20</v>
      </c>
      <c r="I121">
        <v>1065</v>
      </c>
      <c r="J121" t="s">
        <v>21</v>
      </c>
      <c r="M121">
        <v>1488</v>
      </c>
    </row>
    <row r="122" spans="1:13">
      <c r="A122">
        <v>116</v>
      </c>
      <c r="B122">
        <v>5877</v>
      </c>
      <c r="C122" t="s">
        <v>346</v>
      </c>
      <c r="D122" t="s">
        <v>50</v>
      </c>
      <c r="E122" t="s">
        <v>347</v>
      </c>
      <c r="F122" t="str">
        <f>"201511020745"</f>
        <v>201511020745</v>
      </c>
      <c r="G122" t="s">
        <v>348</v>
      </c>
      <c r="H122" t="s">
        <v>349</v>
      </c>
      <c r="I122">
        <v>1114</v>
      </c>
      <c r="J122" t="s">
        <v>21</v>
      </c>
      <c r="M122">
        <v>1288</v>
      </c>
    </row>
    <row r="123" spans="1:13">
      <c r="A123">
        <v>117</v>
      </c>
      <c r="B123">
        <v>11000</v>
      </c>
      <c r="C123" t="s">
        <v>350</v>
      </c>
      <c r="D123" t="s">
        <v>39</v>
      </c>
      <c r="E123" t="s">
        <v>351</v>
      </c>
      <c r="F123" t="str">
        <f>"201511005289"</f>
        <v>201511005289</v>
      </c>
      <c r="G123" t="s">
        <v>286</v>
      </c>
      <c r="H123" t="s">
        <v>65</v>
      </c>
      <c r="I123">
        <v>1124</v>
      </c>
      <c r="J123" t="s">
        <v>21</v>
      </c>
      <c r="K123">
        <v>6</v>
      </c>
      <c r="L123" t="s">
        <v>22</v>
      </c>
      <c r="M123">
        <v>550</v>
      </c>
    </row>
    <row r="124" spans="1:13">
      <c r="A124">
        <v>118</v>
      </c>
      <c r="B124">
        <v>580</v>
      </c>
      <c r="C124" t="s">
        <v>352</v>
      </c>
      <c r="D124" t="s">
        <v>24</v>
      </c>
      <c r="E124" t="s">
        <v>353</v>
      </c>
      <c r="F124" t="str">
        <f>"00020394"</f>
        <v>00020394</v>
      </c>
      <c r="G124" t="s">
        <v>354</v>
      </c>
      <c r="H124" t="s">
        <v>20</v>
      </c>
      <c r="I124">
        <v>1043</v>
      </c>
      <c r="J124" t="s">
        <v>21</v>
      </c>
      <c r="M124">
        <v>1327</v>
      </c>
    </row>
    <row r="125" spans="1:13">
      <c r="A125">
        <v>119</v>
      </c>
      <c r="B125">
        <v>10748</v>
      </c>
      <c r="C125" t="s">
        <v>355</v>
      </c>
      <c r="D125" t="s">
        <v>122</v>
      </c>
      <c r="E125" t="s">
        <v>356</v>
      </c>
      <c r="F125" t="str">
        <f>"200801001777"</f>
        <v>200801001777</v>
      </c>
      <c r="G125" t="s">
        <v>44</v>
      </c>
      <c r="H125" t="s">
        <v>220</v>
      </c>
      <c r="I125">
        <v>1116</v>
      </c>
      <c r="J125" t="s">
        <v>21</v>
      </c>
      <c r="M125">
        <v>1550</v>
      </c>
    </row>
    <row r="126" spans="1:13">
      <c r="A126">
        <v>120</v>
      </c>
      <c r="B126">
        <v>5190</v>
      </c>
      <c r="C126" t="s">
        <v>357</v>
      </c>
      <c r="D126" t="s">
        <v>148</v>
      </c>
      <c r="E126" t="s">
        <v>358</v>
      </c>
      <c r="F126" t="str">
        <f>"00050342"</f>
        <v>00050342</v>
      </c>
      <c r="G126" t="s">
        <v>84</v>
      </c>
      <c r="H126" t="s">
        <v>20</v>
      </c>
      <c r="I126">
        <v>1098</v>
      </c>
      <c r="J126" t="s">
        <v>21</v>
      </c>
      <c r="M126">
        <v>1288</v>
      </c>
    </row>
    <row r="127" spans="1:13">
      <c r="A127">
        <v>121</v>
      </c>
      <c r="B127">
        <v>4702</v>
      </c>
      <c r="C127" t="s">
        <v>359</v>
      </c>
      <c r="D127" t="s">
        <v>360</v>
      </c>
      <c r="E127" t="s">
        <v>361</v>
      </c>
      <c r="F127" t="str">
        <f>"00019079"</f>
        <v>00019079</v>
      </c>
      <c r="G127" t="s">
        <v>190</v>
      </c>
      <c r="H127" t="s">
        <v>20</v>
      </c>
      <c r="I127">
        <v>1081</v>
      </c>
      <c r="J127" t="s">
        <v>21</v>
      </c>
      <c r="L127" t="s">
        <v>22</v>
      </c>
      <c r="M127">
        <v>900</v>
      </c>
    </row>
    <row r="128" spans="1:13">
      <c r="A128">
        <v>122</v>
      </c>
      <c r="B128">
        <v>9754</v>
      </c>
      <c r="C128" t="s">
        <v>362</v>
      </c>
      <c r="D128" t="s">
        <v>24</v>
      </c>
      <c r="E128" t="s">
        <v>363</v>
      </c>
      <c r="F128" t="str">
        <f>"00028990"</f>
        <v>00028990</v>
      </c>
      <c r="G128" t="s">
        <v>209</v>
      </c>
      <c r="H128" t="s">
        <v>20</v>
      </c>
      <c r="I128">
        <v>1062</v>
      </c>
      <c r="J128" t="s">
        <v>21</v>
      </c>
      <c r="M128">
        <v>1888</v>
      </c>
    </row>
    <row r="129" spans="1:13">
      <c r="A129">
        <v>123</v>
      </c>
      <c r="B129">
        <v>6336</v>
      </c>
      <c r="C129" t="s">
        <v>364</v>
      </c>
      <c r="D129" t="s">
        <v>32</v>
      </c>
      <c r="E129" t="s">
        <v>365</v>
      </c>
      <c r="F129" t="str">
        <f>"201108000040"</f>
        <v>201108000040</v>
      </c>
      <c r="G129" t="s">
        <v>106</v>
      </c>
      <c r="H129" t="s">
        <v>81</v>
      </c>
      <c r="I129">
        <v>1021</v>
      </c>
      <c r="J129" t="s">
        <v>21</v>
      </c>
      <c r="L129" t="s">
        <v>22</v>
      </c>
      <c r="M129">
        <v>1050</v>
      </c>
    </row>
    <row r="130" spans="1:13">
      <c r="A130">
        <v>124</v>
      </c>
      <c r="B130">
        <v>5613</v>
      </c>
      <c r="C130" t="s">
        <v>366</v>
      </c>
      <c r="D130" t="s">
        <v>171</v>
      </c>
      <c r="E130" t="s">
        <v>367</v>
      </c>
      <c r="F130" t="str">
        <f>"201511016386"</f>
        <v>201511016386</v>
      </c>
      <c r="G130" t="s">
        <v>44</v>
      </c>
      <c r="H130" t="s">
        <v>20</v>
      </c>
      <c r="I130">
        <v>1042</v>
      </c>
      <c r="J130" t="s">
        <v>21</v>
      </c>
      <c r="L130" t="s">
        <v>22</v>
      </c>
      <c r="M130">
        <v>900</v>
      </c>
    </row>
    <row r="131" spans="1:13">
      <c r="A131">
        <v>125</v>
      </c>
      <c r="B131">
        <v>2507</v>
      </c>
      <c r="C131" t="s">
        <v>368</v>
      </c>
      <c r="D131" t="s">
        <v>50</v>
      </c>
      <c r="E131" t="s">
        <v>369</v>
      </c>
      <c r="F131" t="str">
        <f>"201511021723"</f>
        <v>201511021723</v>
      </c>
      <c r="G131" t="s">
        <v>156</v>
      </c>
      <c r="H131" t="s">
        <v>20</v>
      </c>
      <c r="I131">
        <v>1099</v>
      </c>
      <c r="J131" t="s">
        <v>21</v>
      </c>
      <c r="M131">
        <v>1288</v>
      </c>
    </row>
    <row r="132" spans="1:13">
      <c r="A132">
        <v>126</v>
      </c>
      <c r="B132">
        <v>5764</v>
      </c>
      <c r="C132" t="s">
        <v>370</v>
      </c>
      <c r="D132" t="s">
        <v>42</v>
      </c>
      <c r="E132" t="s">
        <v>371</v>
      </c>
      <c r="F132" t="str">
        <f>"00090000"</f>
        <v>00090000</v>
      </c>
      <c r="G132" t="s">
        <v>34</v>
      </c>
      <c r="H132" t="s">
        <v>20</v>
      </c>
      <c r="I132">
        <v>1070</v>
      </c>
      <c r="J132" t="s">
        <v>21</v>
      </c>
      <c r="M132">
        <v>1455</v>
      </c>
    </row>
    <row r="133" spans="1:13">
      <c r="A133">
        <v>127</v>
      </c>
      <c r="B133">
        <v>8178</v>
      </c>
      <c r="C133" t="s">
        <v>372</v>
      </c>
      <c r="D133" t="s">
        <v>373</v>
      </c>
      <c r="E133" t="s">
        <v>374</v>
      </c>
      <c r="F133" t="str">
        <f>"00095224"</f>
        <v>00095224</v>
      </c>
      <c r="G133" t="s">
        <v>190</v>
      </c>
      <c r="H133" t="s">
        <v>81</v>
      </c>
      <c r="I133">
        <v>1025</v>
      </c>
      <c r="J133" t="s">
        <v>21</v>
      </c>
      <c r="L133" t="s">
        <v>22</v>
      </c>
      <c r="M133">
        <v>1050</v>
      </c>
    </row>
    <row r="134" spans="1:13">
      <c r="A134">
        <v>128</v>
      </c>
      <c r="B134">
        <v>4293</v>
      </c>
      <c r="C134" t="s">
        <v>375</v>
      </c>
      <c r="D134" t="s">
        <v>282</v>
      </c>
      <c r="E134" t="s">
        <v>376</v>
      </c>
      <c r="F134" t="str">
        <f>"00035938"</f>
        <v>00035938</v>
      </c>
      <c r="G134" t="s">
        <v>156</v>
      </c>
      <c r="H134" t="s">
        <v>20</v>
      </c>
      <c r="I134">
        <v>1099</v>
      </c>
      <c r="J134" t="s">
        <v>21</v>
      </c>
      <c r="L134" t="s">
        <v>22</v>
      </c>
      <c r="M134">
        <v>800</v>
      </c>
    </row>
    <row r="135" spans="1:13">
      <c r="A135">
        <v>129</v>
      </c>
      <c r="B135">
        <v>3130</v>
      </c>
      <c r="C135" t="s">
        <v>377</v>
      </c>
      <c r="D135" t="s">
        <v>24</v>
      </c>
      <c r="E135" t="s">
        <v>378</v>
      </c>
      <c r="F135" t="str">
        <f>"00025437"</f>
        <v>00025437</v>
      </c>
      <c r="G135" t="s">
        <v>48</v>
      </c>
      <c r="H135" t="s">
        <v>81</v>
      </c>
      <c r="I135">
        <v>1004</v>
      </c>
      <c r="J135" t="s">
        <v>21</v>
      </c>
      <c r="M135">
        <v>1582</v>
      </c>
    </row>
    <row r="136" spans="1:13">
      <c r="A136">
        <v>130</v>
      </c>
      <c r="B136">
        <v>2975</v>
      </c>
      <c r="C136" t="s">
        <v>379</v>
      </c>
      <c r="D136" t="s">
        <v>50</v>
      </c>
      <c r="E136" t="s">
        <v>380</v>
      </c>
      <c r="F136" t="str">
        <f>"00044891"</f>
        <v>00044891</v>
      </c>
      <c r="G136" t="s">
        <v>209</v>
      </c>
      <c r="H136" t="s">
        <v>195</v>
      </c>
      <c r="I136">
        <v>1109</v>
      </c>
      <c r="J136" t="s">
        <v>21</v>
      </c>
      <c r="M136">
        <v>1688</v>
      </c>
    </row>
    <row r="137" spans="1:13">
      <c r="A137">
        <v>131</v>
      </c>
      <c r="B137">
        <v>889</v>
      </c>
      <c r="C137" t="s">
        <v>381</v>
      </c>
      <c r="D137" t="s">
        <v>62</v>
      </c>
      <c r="E137" t="s">
        <v>382</v>
      </c>
      <c r="F137" t="str">
        <f>"00015712"</f>
        <v>00015712</v>
      </c>
      <c r="G137" t="s">
        <v>190</v>
      </c>
      <c r="H137" t="s">
        <v>20</v>
      </c>
      <c r="I137">
        <v>1081</v>
      </c>
      <c r="J137" t="s">
        <v>21</v>
      </c>
      <c r="M137">
        <v>1326</v>
      </c>
    </row>
    <row r="138" spans="1:13">
      <c r="A138">
        <v>132</v>
      </c>
      <c r="B138">
        <v>9511</v>
      </c>
      <c r="C138" t="s">
        <v>383</v>
      </c>
      <c r="D138" t="s">
        <v>71</v>
      </c>
      <c r="E138" t="s">
        <v>384</v>
      </c>
      <c r="F138" t="str">
        <f>"00073496"</f>
        <v>00073496</v>
      </c>
      <c r="G138" t="s">
        <v>19</v>
      </c>
      <c r="H138" t="s">
        <v>20</v>
      </c>
      <c r="I138">
        <v>1050</v>
      </c>
      <c r="J138" t="s">
        <v>21</v>
      </c>
      <c r="L138" t="s">
        <v>22</v>
      </c>
      <c r="M138">
        <v>800</v>
      </c>
    </row>
    <row r="139" spans="1:13">
      <c r="A139">
        <v>133</v>
      </c>
      <c r="B139">
        <v>6743</v>
      </c>
      <c r="C139" t="s">
        <v>385</v>
      </c>
      <c r="D139" t="s">
        <v>36</v>
      </c>
      <c r="E139" t="s">
        <v>386</v>
      </c>
      <c r="F139" t="str">
        <f>"00046274"</f>
        <v>00046274</v>
      </c>
      <c r="G139" t="s">
        <v>48</v>
      </c>
      <c r="H139" t="s">
        <v>20</v>
      </c>
      <c r="I139">
        <v>1046</v>
      </c>
      <c r="J139" t="s">
        <v>21</v>
      </c>
      <c r="M139">
        <v>1488</v>
      </c>
    </row>
    <row r="140" spans="1:13">
      <c r="A140">
        <v>134</v>
      </c>
      <c r="B140">
        <v>9885</v>
      </c>
      <c r="C140" t="s">
        <v>387</v>
      </c>
      <c r="D140" t="s">
        <v>50</v>
      </c>
      <c r="E140" t="s">
        <v>388</v>
      </c>
      <c r="F140" t="str">
        <f>"200802006636"</f>
        <v>200802006636</v>
      </c>
      <c r="G140" t="s">
        <v>292</v>
      </c>
      <c r="H140" t="s">
        <v>20</v>
      </c>
      <c r="I140">
        <v>1077</v>
      </c>
      <c r="J140" t="s">
        <v>21</v>
      </c>
      <c r="L140" t="s">
        <v>22</v>
      </c>
      <c r="M140">
        <v>900</v>
      </c>
    </row>
    <row r="141" spans="1:13">
      <c r="A141">
        <v>135</v>
      </c>
      <c r="B141">
        <v>10376</v>
      </c>
      <c r="C141" t="s">
        <v>389</v>
      </c>
      <c r="D141" t="s">
        <v>42</v>
      </c>
      <c r="E141" t="s">
        <v>390</v>
      </c>
      <c r="F141" t="str">
        <f>"201402010551"</f>
        <v>201402010551</v>
      </c>
      <c r="G141" t="s">
        <v>266</v>
      </c>
      <c r="H141" t="s">
        <v>20</v>
      </c>
      <c r="I141">
        <v>1086</v>
      </c>
      <c r="J141" t="s">
        <v>21</v>
      </c>
      <c r="M141">
        <v>1288</v>
      </c>
    </row>
    <row r="142" spans="1:13">
      <c r="A142">
        <v>136</v>
      </c>
      <c r="B142">
        <v>10479</v>
      </c>
      <c r="C142" t="s">
        <v>391</v>
      </c>
      <c r="D142" t="s">
        <v>161</v>
      </c>
      <c r="E142" t="s">
        <v>392</v>
      </c>
      <c r="F142" t="str">
        <f>"00083652"</f>
        <v>00083652</v>
      </c>
      <c r="G142" t="s">
        <v>141</v>
      </c>
      <c r="H142" t="s">
        <v>81</v>
      </c>
      <c r="I142">
        <v>1003</v>
      </c>
      <c r="J142" t="s">
        <v>21</v>
      </c>
      <c r="L142" t="s">
        <v>22</v>
      </c>
      <c r="M142">
        <v>1500</v>
      </c>
    </row>
    <row r="143" spans="1:13">
      <c r="A143">
        <v>137</v>
      </c>
      <c r="B143">
        <v>5602</v>
      </c>
      <c r="C143" t="s">
        <v>393</v>
      </c>
      <c r="D143" t="s">
        <v>161</v>
      </c>
      <c r="E143" t="s">
        <v>394</v>
      </c>
      <c r="F143" t="str">
        <f>"00090241"</f>
        <v>00090241</v>
      </c>
      <c r="G143" t="s">
        <v>80</v>
      </c>
      <c r="H143" t="s">
        <v>20</v>
      </c>
      <c r="I143">
        <v>1074</v>
      </c>
      <c r="J143" t="s">
        <v>21</v>
      </c>
      <c r="L143" t="s">
        <v>22</v>
      </c>
      <c r="M143">
        <v>875</v>
      </c>
    </row>
    <row r="144" spans="1:13">
      <c r="A144">
        <v>138</v>
      </c>
      <c r="B144">
        <v>3298</v>
      </c>
      <c r="C144" t="s">
        <v>395</v>
      </c>
      <c r="D144" t="s">
        <v>154</v>
      </c>
      <c r="E144" t="s">
        <v>396</v>
      </c>
      <c r="F144" t="str">
        <f>"00018935"</f>
        <v>00018935</v>
      </c>
      <c r="G144" t="s">
        <v>397</v>
      </c>
      <c r="H144" t="s">
        <v>65</v>
      </c>
      <c r="I144">
        <v>1123</v>
      </c>
      <c r="J144" t="s">
        <v>21</v>
      </c>
      <c r="M144">
        <v>1655</v>
      </c>
    </row>
    <row r="145" spans="1:13">
      <c r="A145">
        <v>139</v>
      </c>
      <c r="B145">
        <v>7951</v>
      </c>
      <c r="C145" t="s">
        <v>398</v>
      </c>
      <c r="D145" t="s">
        <v>171</v>
      </c>
      <c r="E145" t="s">
        <v>399</v>
      </c>
      <c r="F145" t="str">
        <f>"00085933"</f>
        <v>00085933</v>
      </c>
      <c r="G145" t="s">
        <v>52</v>
      </c>
      <c r="H145" t="s">
        <v>20</v>
      </c>
      <c r="I145">
        <v>1048</v>
      </c>
      <c r="J145" t="s">
        <v>21</v>
      </c>
      <c r="L145" t="s">
        <v>22</v>
      </c>
      <c r="M145">
        <v>925</v>
      </c>
    </row>
    <row r="146" spans="1:13">
      <c r="A146">
        <v>140</v>
      </c>
      <c r="B146">
        <v>8393</v>
      </c>
      <c r="C146" t="s">
        <v>400</v>
      </c>
      <c r="D146" t="s">
        <v>32</v>
      </c>
      <c r="E146" t="s">
        <v>401</v>
      </c>
      <c r="F146" t="str">
        <f>"00087592"</f>
        <v>00087592</v>
      </c>
      <c r="G146" t="s">
        <v>402</v>
      </c>
      <c r="H146" t="s">
        <v>81</v>
      </c>
      <c r="I146">
        <v>1033</v>
      </c>
      <c r="J146" t="s">
        <v>21</v>
      </c>
      <c r="M146">
        <v>1288</v>
      </c>
    </row>
    <row r="147" spans="1:13">
      <c r="A147">
        <v>141</v>
      </c>
      <c r="B147">
        <v>545</v>
      </c>
      <c r="C147" t="s">
        <v>403</v>
      </c>
      <c r="D147" t="s">
        <v>373</v>
      </c>
      <c r="E147" t="s">
        <v>404</v>
      </c>
      <c r="F147" t="str">
        <f>"00020794"</f>
        <v>00020794</v>
      </c>
      <c r="G147" t="s">
        <v>297</v>
      </c>
      <c r="H147" t="s">
        <v>20</v>
      </c>
      <c r="I147">
        <v>1083</v>
      </c>
      <c r="J147" t="s">
        <v>21</v>
      </c>
      <c r="M147">
        <v>1288</v>
      </c>
    </row>
    <row r="148" spans="1:13">
      <c r="A148">
        <v>142</v>
      </c>
      <c r="B148">
        <v>8939</v>
      </c>
      <c r="C148" t="s">
        <v>405</v>
      </c>
      <c r="D148" t="s">
        <v>171</v>
      </c>
      <c r="E148" t="s">
        <v>406</v>
      </c>
      <c r="F148" t="str">
        <f>"200804000530"</f>
        <v>200804000530</v>
      </c>
      <c r="G148" t="s">
        <v>354</v>
      </c>
      <c r="H148" t="s">
        <v>20</v>
      </c>
      <c r="I148">
        <v>1043</v>
      </c>
      <c r="J148" t="s">
        <v>21</v>
      </c>
      <c r="M148">
        <v>1288</v>
      </c>
    </row>
    <row r="149" spans="1:13">
      <c r="A149">
        <v>143</v>
      </c>
      <c r="B149">
        <v>3963</v>
      </c>
      <c r="C149" t="s">
        <v>407</v>
      </c>
      <c r="D149" t="s">
        <v>408</v>
      </c>
      <c r="E149" t="s">
        <v>409</v>
      </c>
      <c r="F149" t="str">
        <f>"201511006128"</f>
        <v>201511006128</v>
      </c>
      <c r="G149" t="s">
        <v>163</v>
      </c>
      <c r="H149" t="s">
        <v>30</v>
      </c>
      <c r="I149">
        <v>1129</v>
      </c>
      <c r="J149" t="s">
        <v>21</v>
      </c>
      <c r="M149">
        <v>1438</v>
      </c>
    </row>
    <row r="150" spans="1:13">
      <c r="A150">
        <v>144</v>
      </c>
      <c r="B150">
        <v>4371</v>
      </c>
      <c r="C150" t="s">
        <v>410</v>
      </c>
      <c r="D150" t="s">
        <v>50</v>
      </c>
      <c r="E150" t="s">
        <v>411</v>
      </c>
      <c r="F150" t="str">
        <f>"00025589"</f>
        <v>00025589</v>
      </c>
      <c r="G150" t="s">
        <v>26</v>
      </c>
      <c r="H150" t="s">
        <v>20</v>
      </c>
      <c r="I150">
        <v>1089</v>
      </c>
      <c r="J150" t="s">
        <v>21</v>
      </c>
      <c r="L150" t="s">
        <v>22</v>
      </c>
      <c r="M150">
        <v>1100</v>
      </c>
    </row>
    <row r="151" spans="1:13">
      <c r="A151">
        <v>145</v>
      </c>
      <c r="B151">
        <v>6566</v>
      </c>
      <c r="C151" t="s">
        <v>412</v>
      </c>
      <c r="D151" t="s">
        <v>75</v>
      </c>
      <c r="E151" t="s">
        <v>413</v>
      </c>
      <c r="F151" t="str">
        <f>"201511015179"</f>
        <v>201511015179</v>
      </c>
      <c r="G151" t="s">
        <v>100</v>
      </c>
      <c r="H151" t="s">
        <v>20</v>
      </c>
      <c r="I151">
        <v>1084</v>
      </c>
      <c r="J151" t="s">
        <v>21</v>
      </c>
      <c r="M151">
        <v>1288</v>
      </c>
    </row>
    <row r="152" spans="1:13">
      <c r="A152">
        <v>146</v>
      </c>
      <c r="B152">
        <v>179</v>
      </c>
      <c r="C152" t="s">
        <v>414</v>
      </c>
      <c r="D152" t="s">
        <v>324</v>
      </c>
      <c r="E152" t="s">
        <v>415</v>
      </c>
      <c r="F152" t="str">
        <f>"201511042859"</f>
        <v>201511042859</v>
      </c>
      <c r="G152" t="s">
        <v>156</v>
      </c>
      <c r="H152" t="s">
        <v>81</v>
      </c>
      <c r="I152">
        <v>1037</v>
      </c>
      <c r="J152" t="s">
        <v>21</v>
      </c>
      <c r="M152">
        <v>1388</v>
      </c>
    </row>
    <row r="153" spans="1:13">
      <c r="A153">
        <v>147</v>
      </c>
      <c r="B153">
        <v>11050</v>
      </c>
      <c r="C153" t="s">
        <v>416</v>
      </c>
      <c r="D153" t="s">
        <v>211</v>
      </c>
      <c r="E153" t="s">
        <v>417</v>
      </c>
      <c r="F153" t="str">
        <f>"201511016812"</f>
        <v>201511016812</v>
      </c>
      <c r="G153" t="s">
        <v>141</v>
      </c>
      <c r="H153" t="s">
        <v>81</v>
      </c>
      <c r="I153">
        <v>1003</v>
      </c>
      <c r="J153" t="s">
        <v>21</v>
      </c>
      <c r="M153">
        <v>1588</v>
      </c>
    </row>
    <row r="154" spans="1:13">
      <c r="A154">
        <v>148</v>
      </c>
      <c r="B154">
        <v>9292</v>
      </c>
      <c r="C154" t="s">
        <v>418</v>
      </c>
      <c r="D154" t="s">
        <v>67</v>
      </c>
      <c r="E154" t="s">
        <v>419</v>
      </c>
      <c r="F154" t="str">
        <f>"00095911"</f>
        <v>00095911</v>
      </c>
      <c r="G154" t="s">
        <v>420</v>
      </c>
      <c r="H154" t="s">
        <v>20</v>
      </c>
      <c r="I154">
        <v>1058</v>
      </c>
      <c r="J154" t="s">
        <v>21</v>
      </c>
      <c r="L154" t="s">
        <v>421</v>
      </c>
      <c r="M154">
        <v>1288</v>
      </c>
    </row>
    <row r="155" spans="1:13">
      <c r="A155">
        <v>149</v>
      </c>
      <c r="B155">
        <v>4225</v>
      </c>
      <c r="C155" t="s">
        <v>422</v>
      </c>
      <c r="D155" t="s">
        <v>373</v>
      </c>
      <c r="E155" t="s">
        <v>423</v>
      </c>
      <c r="F155" t="str">
        <f>"00040549"</f>
        <v>00040549</v>
      </c>
      <c r="G155" t="s">
        <v>34</v>
      </c>
      <c r="H155" t="s">
        <v>81</v>
      </c>
      <c r="I155">
        <v>1015</v>
      </c>
      <c r="J155" t="s">
        <v>21</v>
      </c>
      <c r="L155" t="s">
        <v>22</v>
      </c>
      <c r="M155">
        <v>1300</v>
      </c>
    </row>
    <row r="156" spans="1:13">
      <c r="A156">
        <v>150</v>
      </c>
      <c r="B156">
        <v>769</v>
      </c>
      <c r="C156" t="s">
        <v>424</v>
      </c>
      <c r="D156" t="s">
        <v>171</v>
      </c>
      <c r="E156" t="s">
        <v>425</v>
      </c>
      <c r="F156" t="str">
        <f>"00046549"</f>
        <v>00046549</v>
      </c>
      <c r="G156" t="s">
        <v>73</v>
      </c>
      <c r="H156" t="s">
        <v>20</v>
      </c>
      <c r="I156">
        <v>1080</v>
      </c>
      <c r="J156" t="s">
        <v>21</v>
      </c>
      <c r="M156">
        <v>1288</v>
      </c>
    </row>
    <row r="157" spans="1:13">
      <c r="A157">
        <v>151</v>
      </c>
      <c r="B157">
        <v>8700</v>
      </c>
      <c r="C157" t="s">
        <v>426</v>
      </c>
      <c r="D157" t="s">
        <v>75</v>
      </c>
      <c r="E157" t="s">
        <v>427</v>
      </c>
      <c r="F157" t="str">
        <f>"00072758"</f>
        <v>00072758</v>
      </c>
      <c r="G157" t="s">
        <v>428</v>
      </c>
      <c r="H157" t="s">
        <v>195</v>
      </c>
      <c r="I157">
        <v>1112</v>
      </c>
      <c r="J157" t="s">
        <v>21</v>
      </c>
      <c r="K157">
        <v>6</v>
      </c>
      <c r="M157">
        <v>1088</v>
      </c>
    </row>
    <row r="158" spans="1:13">
      <c r="A158">
        <v>152</v>
      </c>
      <c r="B158">
        <v>11007</v>
      </c>
      <c r="C158" t="s">
        <v>429</v>
      </c>
      <c r="D158" t="s">
        <v>148</v>
      </c>
      <c r="E158" t="s">
        <v>430</v>
      </c>
      <c r="F158" t="str">
        <f>"00041554"</f>
        <v>00041554</v>
      </c>
      <c r="G158" t="s">
        <v>106</v>
      </c>
      <c r="H158" t="s">
        <v>20</v>
      </c>
      <c r="I158">
        <v>1076</v>
      </c>
      <c r="J158" t="s">
        <v>21</v>
      </c>
      <c r="L158" t="s">
        <v>22</v>
      </c>
      <c r="M158">
        <v>900</v>
      </c>
    </row>
    <row r="159" spans="1:13">
      <c r="A159">
        <v>153</v>
      </c>
      <c r="B159">
        <v>3768</v>
      </c>
      <c r="C159" t="s">
        <v>431</v>
      </c>
      <c r="D159" t="s">
        <v>161</v>
      </c>
      <c r="E159" t="s">
        <v>432</v>
      </c>
      <c r="F159" t="str">
        <f>"00040736"</f>
        <v>00040736</v>
      </c>
      <c r="G159" t="s">
        <v>266</v>
      </c>
      <c r="H159" t="s">
        <v>20</v>
      </c>
      <c r="I159">
        <v>1086</v>
      </c>
      <c r="J159" t="s">
        <v>21</v>
      </c>
      <c r="L159" t="s">
        <v>22</v>
      </c>
      <c r="M159">
        <v>800</v>
      </c>
    </row>
    <row r="160" spans="1:13">
      <c r="A160">
        <v>154</v>
      </c>
      <c r="B160">
        <v>12557</v>
      </c>
      <c r="C160" t="s">
        <v>433</v>
      </c>
      <c r="D160" t="s">
        <v>171</v>
      </c>
      <c r="E160" t="s">
        <v>434</v>
      </c>
      <c r="F160" t="str">
        <f>"00023764"</f>
        <v>00023764</v>
      </c>
      <c r="G160" t="s">
        <v>146</v>
      </c>
      <c r="H160" t="s">
        <v>81</v>
      </c>
      <c r="I160">
        <v>1034</v>
      </c>
      <c r="J160" t="s">
        <v>21</v>
      </c>
      <c r="M160">
        <v>1388</v>
      </c>
    </row>
    <row r="161" spans="1:13">
      <c r="A161">
        <v>155</v>
      </c>
      <c r="B161">
        <v>3666</v>
      </c>
      <c r="C161" t="s">
        <v>435</v>
      </c>
      <c r="D161" t="s">
        <v>36</v>
      </c>
      <c r="E161" t="s">
        <v>436</v>
      </c>
      <c r="F161" t="str">
        <f>"201412007379"</f>
        <v>201412007379</v>
      </c>
      <c r="G161" t="s">
        <v>34</v>
      </c>
      <c r="H161" t="s">
        <v>20</v>
      </c>
      <c r="I161">
        <v>1070</v>
      </c>
      <c r="J161" t="s">
        <v>21</v>
      </c>
      <c r="L161" t="s">
        <v>22</v>
      </c>
      <c r="M161">
        <v>1000</v>
      </c>
    </row>
    <row r="162" spans="1:13">
      <c r="A162">
        <v>156</v>
      </c>
      <c r="B162">
        <v>1201</v>
      </c>
      <c r="C162" t="s">
        <v>437</v>
      </c>
      <c r="D162" t="s">
        <v>36</v>
      </c>
      <c r="E162" t="s">
        <v>438</v>
      </c>
      <c r="F162" t="str">
        <f>"00043017"</f>
        <v>00043017</v>
      </c>
      <c r="G162" t="s">
        <v>156</v>
      </c>
      <c r="H162" t="s">
        <v>20</v>
      </c>
      <c r="I162">
        <v>1099</v>
      </c>
      <c r="J162" t="s">
        <v>21</v>
      </c>
      <c r="L162" t="s">
        <v>22</v>
      </c>
      <c r="M162">
        <v>800</v>
      </c>
    </row>
    <row r="163" spans="1:13">
      <c r="A163">
        <v>157</v>
      </c>
      <c r="B163">
        <v>9979</v>
      </c>
      <c r="C163" t="s">
        <v>439</v>
      </c>
      <c r="D163" t="s">
        <v>171</v>
      </c>
      <c r="E163" t="s">
        <v>440</v>
      </c>
      <c r="F163" t="str">
        <f>"201512004852"</f>
        <v>201512004852</v>
      </c>
      <c r="G163" t="s">
        <v>209</v>
      </c>
      <c r="H163" t="s">
        <v>20</v>
      </c>
      <c r="I163">
        <v>1062</v>
      </c>
      <c r="J163" t="s">
        <v>21</v>
      </c>
      <c r="M163">
        <v>1573</v>
      </c>
    </row>
    <row r="164" spans="1:13">
      <c r="A164">
        <v>158</v>
      </c>
      <c r="B164">
        <v>8880</v>
      </c>
      <c r="C164" t="s">
        <v>441</v>
      </c>
      <c r="D164" t="s">
        <v>442</v>
      </c>
      <c r="E164" t="s">
        <v>443</v>
      </c>
      <c r="F164" t="str">
        <f>"201511015789"</f>
        <v>201511015789</v>
      </c>
      <c r="G164" t="s">
        <v>56</v>
      </c>
      <c r="H164" t="s">
        <v>20</v>
      </c>
      <c r="I164">
        <v>1064</v>
      </c>
      <c r="J164" t="s">
        <v>21</v>
      </c>
      <c r="L164" t="s">
        <v>22</v>
      </c>
      <c r="M164">
        <v>1000</v>
      </c>
    </row>
    <row r="165" spans="1:13">
      <c r="A165">
        <v>159</v>
      </c>
      <c r="B165">
        <v>11094</v>
      </c>
      <c r="C165" t="s">
        <v>444</v>
      </c>
      <c r="D165" t="s">
        <v>148</v>
      </c>
      <c r="E165" t="s">
        <v>445</v>
      </c>
      <c r="F165" t="str">
        <f>"00089800"</f>
        <v>00089800</v>
      </c>
      <c r="G165" t="s">
        <v>446</v>
      </c>
      <c r="H165" t="s">
        <v>81</v>
      </c>
      <c r="I165">
        <v>1028</v>
      </c>
      <c r="J165" t="s">
        <v>21</v>
      </c>
      <c r="L165" t="s">
        <v>22</v>
      </c>
      <c r="M165">
        <v>1100</v>
      </c>
    </row>
    <row r="166" spans="1:13">
      <c r="A166">
        <v>160</v>
      </c>
      <c r="B166">
        <v>2063</v>
      </c>
      <c r="C166" t="s">
        <v>447</v>
      </c>
      <c r="D166" t="s">
        <v>75</v>
      </c>
      <c r="E166" t="s">
        <v>448</v>
      </c>
      <c r="F166" t="str">
        <f>"00043317"</f>
        <v>00043317</v>
      </c>
      <c r="G166" t="s">
        <v>84</v>
      </c>
      <c r="H166" t="s">
        <v>20</v>
      </c>
      <c r="I166">
        <v>1098</v>
      </c>
      <c r="J166" t="s">
        <v>21</v>
      </c>
      <c r="L166" t="s">
        <v>22</v>
      </c>
      <c r="M166">
        <v>850</v>
      </c>
    </row>
    <row r="167" spans="1:13">
      <c r="A167">
        <v>161</v>
      </c>
      <c r="B167">
        <v>9715</v>
      </c>
      <c r="C167" t="s">
        <v>449</v>
      </c>
      <c r="D167" t="s">
        <v>50</v>
      </c>
      <c r="E167" t="s">
        <v>450</v>
      </c>
      <c r="F167" t="str">
        <f>"201511014198"</f>
        <v>201511014198</v>
      </c>
      <c r="G167" t="s">
        <v>322</v>
      </c>
      <c r="H167" t="s">
        <v>20</v>
      </c>
      <c r="I167">
        <v>1047</v>
      </c>
      <c r="J167" t="s">
        <v>21</v>
      </c>
      <c r="M167">
        <v>1388</v>
      </c>
    </row>
    <row r="168" spans="1:13">
      <c r="A168">
        <v>162</v>
      </c>
      <c r="B168">
        <v>3400</v>
      </c>
      <c r="C168" t="s">
        <v>451</v>
      </c>
      <c r="D168" t="s">
        <v>452</v>
      </c>
      <c r="E168" t="s">
        <v>453</v>
      </c>
      <c r="F168" t="str">
        <f>"00017152"</f>
        <v>00017152</v>
      </c>
      <c r="G168" t="s">
        <v>454</v>
      </c>
      <c r="H168" t="s">
        <v>195</v>
      </c>
      <c r="I168">
        <v>1108</v>
      </c>
      <c r="J168" t="s">
        <v>21</v>
      </c>
      <c r="M168">
        <v>1288</v>
      </c>
    </row>
    <row r="169" spans="1:13">
      <c r="A169">
        <v>163</v>
      </c>
      <c r="B169">
        <v>4959</v>
      </c>
      <c r="C169" t="s">
        <v>455</v>
      </c>
      <c r="D169" t="s">
        <v>24</v>
      </c>
      <c r="E169" t="s">
        <v>456</v>
      </c>
      <c r="F169" t="str">
        <f>"00083392"</f>
        <v>00083392</v>
      </c>
      <c r="G169" t="s">
        <v>56</v>
      </c>
      <c r="H169" t="s">
        <v>81</v>
      </c>
      <c r="I169">
        <v>1013</v>
      </c>
      <c r="J169" t="s">
        <v>21</v>
      </c>
      <c r="L169" t="s">
        <v>22</v>
      </c>
      <c r="M169">
        <v>950</v>
      </c>
    </row>
    <row r="170" spans="1:13">
      <c r="A170">
        <v>164</v>
      </c>
      <c r="B170">
        <v>12555</v>
      </c>
      <c r="C170" t="s">
        <v>457</v>
      </c>
      <c r="D170" t="s">
        <v>118</v>
      </c>
      <c r="E170" t="s">
        <v>458</v>
      </c>
      <c r="F170" t="str">
        <f>"00095303"</f>
        <v>00095303</v>
      </c>
      <c r="G170" t="s">
        <v>454</v>
      </c>
      <c r="H170" t="s">
        <v>195</v>
      </c>
      <c r="I170">
        <v>1108</v>
      </c>
      <c r="J170" t="s">
        <v>21</v>
      </c>
      <c r="K170">
        <v>8</v>
      </c>
      <c r="L170" t="s">
        <v>22</v>
      </c>
      <c r="M170">
        <v>800</v>
      </c>
    </row>
    <row r="171" spans="1:13">
      <c r="A171">
        <v>165</v>
      </c>
      <c r="B171">
        <v>4195</v>
      </c>
      <c r="C171" t="s">
        <v>459</v>
      </c>
      <c r="D171" t="s">
        <v>50</v>
      </c>
      <c r="E171" t="s">
        <v>460</v>
      </c>
      <c r="F171" t="str">
        <f>"201511018627"</f>
        <v>201511018627</v>
      </c>
      <c r="G171" t="s">
        <v>454</v>
      </c>
      <c r="H171" t="s">
        <v>195</v>
      </c>
      <c r="I171">
        <v>1108</v>
      </c>
      <c r="J171" t="s">
        <v>21</v>
      </c>
      <c r="M171">
        <v>1488</v>
      </c>
    </row>
    <row r="172" spans="1:13">
      <c r="A172">
        <v>166</v>
      </c>
      <c r="B172">
        <v>11444</v>
      </c>
      <c r="C172" t="s">
        <v>461</v>
      </c>
      <c r="D172" t="s">
        <v>462</v>
      </c>
      <c r="E172" t="s">
        <v>463</v>
      </c>
      <c r="F172" t="str">
        <f>"201604006133"</f>
        <v>201604006133</v>
      </c>
      <c r="G172" t="s">
        <v>135</v>
      </c>
      <c r="H172" t="s">
        <v>20</v>
      </c>
      <c r="I172">
        <v>1052</v>
      </c>
      <c r="J172" t="s">
        <v>21</v>
      </c>
      <c r="L172" t="s">
        <v>22</v>
      </c>
      <c r="M172">
        <v>800</v>
      </c>
    </row>
    <row r="173" spans="1:13">
      <c r="A173">
        <v>167</v>
      </c>
      <c r="B173">
        <v>1435</v>
      </c>
      <c r="C173" t="s">
        <v>464</v>
      </c>
      <c r="D173" t="s">
        <v>148</v>
      </c>
      <c r="E173" t="s">
        <v>465</v>
      </c>
      <c r="F173" t="str">
        <f>"201510002633"</f>
        <v>201510002633</v>
      </c>
      <c r="G173" t="s">
        <v>80</v>
      </c>
      <c r="H173" t="s">
        <v>20</v>
      </c>
      <c r="I173">
        <v>1074</v>
      </c>
      <c r="J173" t="s">
        <v>21</v>
      </c>
      <c r="M173">
        <v>1288</v>
      </c>
    </row>
    <row r="174" spans="1:13">
      <c r="A174">
        <v>168</v>
      </c>
      <c r="B174">
        <v>1859</v>
      </c>
      <c r="C174" t="s">
        <v>466</v>
      </c>
      <c r="D174" t="s">
        <v>50</v>
      </c>
      <c r="E174" t="s">
        <v>467</v>
      </c>
      <c r="F174" t="str">
        <f>"00038684"</f>
        <v>00038684</v>
      </c>
      <c r="G174" t="s">
        <v>80</v>
      </c>
      <c r="H174" t="s">
        <v>81</v>
      </c>
      <c r="I174">
        <v>1020</v>
      </c>
      <c r="J174" t="s">
        <v>21</v>
      </c>
      <c r="L174" t="s">
        <v>22</v>
      </c>
      <c r="M174">
        <v>1100</v>
      </c>
    </row>
    <row r="175" spans="1:13">
      <c r="A175">
        <v>169</v>
      </c>
      <c r="B175">
        <v>10847</v>
      </c>
      <c r="C175" t="s">
        <v>468</v>
      </c>
      <c r="D175" t="s">
        <v>78</v>
      </c>
      <c r="E175" t="s">
        <v>469</v>
      </c>
      <c r="F175" t="str">
        <f>"00021242"</f>
        <v>00021242</v>
      </c>
      <c r="G175" t="s">
        <v>120</v>
      </c>
      <c r="H175" t="s">
        <v>20</v>
      </c>
      <c r="I175">
        <v>1100</v>
      </c>
      <c r="J175" t="s">
        <v>21</v>
      </c>
      <c r="M175">
        <v>1238</v>
      </c>
    </row>
    <row r="176" spans="1:13">
      <c r="A176">
        <v>170</v>
      </c>
      <c r="B176">
        <v>11095</v>
      </c>
      <c r="C176" t="s">
        <v>470</v>
      </c>
      <c r="D176" t="s">
        <v>36</v>
      </c>
      <c r="E176" t="s">
        <v>471</v>
      </c>
      <c r="F176" t="str">
        <f>"201506002097"</f>
        <v>201506002097</v>
      </c>
      <c r="G176" t="s">
        <v>44</v>
      </c>
      <c r="H176" t="s">
        <v>20</v>
      </c>
      <c r="I176">
        <v>1042</v>
      </c>
      <c r="J176" t="s">
        <v>21</v>
      </c>
      <c r="M176">
        <v>1325</v>
      </c>
    </row>
    <row r="177" spans="1:13">
      <c r="A177">
        <v>171</v>
      </c>
      <c r="B177">
        <v>559</v>
      </c>
      <c r="C177" t="s">
        <v>472</v>
      </c>
      <c r="D177" t="s">
        <v>32</v>
      </c>
      <c r="E177" t="s">
        <v>473</v>
      </c>
      <c r="F177" t="str">
        <f>"00005497"</f>
        <v>00005497</v>
      </c>
      <c r="G177" t="s">
        <v>474</v>
      </c>
      <c r="H177" t="s">
        <v>81</v>
      </c>
      <c r="I177">
        <v>1041</v>
      </c>
      <c r="J177" t="s">
        <v>21</v>
      </c>
      <c r="M177">
        <v>1338</v>
      </c>
    </row>
    <row r="178" spans="1:13">
      <c r="A178">
        <v>172</v>
      </c>
      <c r="B178">
        <v>1071</v>
      </c>
      <c r="C178" t="s">
        <v>475</v>
      </c>
      <c r="D178" t="s">
        <v>476</v>
      </c>
      <c r="E178" t="s">
        <v>477</v>
      </c>
      <c r="F178" t="str">
        <f>"00008088"</f>
        <v>00008088</v>
      </c>
      <c r="G178" t="s">
        <v>478</v>
      </c>
      <c r="H178" t="s">
        <v>20</v>
      </c>
      <c r="I178">
        <v>1051</v>
      </c>
      <c r="J178" t="s">
        <v>21</v>
      </c>
      <c r="L178" t="s">
        <v>22</v>
      </c>
      <c r="M178">
        <v>800</v>
      </c>
    </row>
    <row r="179" spans="1:13">
      <c r="A179">
        <v>173</v>
      </c>
      <c r="B179">
        <v>449</v>
      </c>
      <c r="C179" t="s">
        <v>479</v>
      </c>
      <c r="D179" t="s">
        <v>75</v>
      </c>
      <c r="E179" t="s">
        <v>480</v>
      </c>
      <c r="F179" t="str">
        <f>"201406015373"</f>
        <v>201406015373</v>
      </c>
      <c r="G179" t="s">
        <v>266</v>
      </c>
      <c r="H179" t="s">
        <v>20</v>
      </c>
      <c r="I179">
        <v>1086</v>
      </c>
      <c r="J179" t="s">
        <v>21</v>
      </c>
      <c r="M179">
        <v>1324</v>
      </c>
    </row>
    <row r="180" spans="1:13">
      <c r="A180">
        <v>174</v>
      </c>
      <c r="B180">
        <v>1284</v>
      </c>
      <c r="C180" t="s">
        <v>481</v>
      </c>
      <c r="D180" t="s">
        <v>39</v>
      </c>
      <c r="E180" t="s">
        <v>482</v>
      </c>
      <c r="F180" t="str">
        <f>"00053917"</f>
        <v>00053917</v>
      </c>
      <c r="G180" t="s">
        <v>190</v>
      </c>
      <c r="H180" t="s">
        <v>20</v>
      </c>
      <c r="I180">
        <v>1081</v>
      </c>
      <c r="J180" t="s">
        <v>21</v>
      </c>
      <c r="L180" t="s">
        <v>22</v>
      </c>
      <c r="M180">
        <v>950</v>
      </c>
    </row>
    <row r="181" spans="1:13">
      <c r="A181">
        <v>175</v>
      </c>
      <c r="B181">
        <v>7988</v>
      </c>
      <c r="C181" t="s">
        <v>483</v>
      </c>
      <c r="D181" t="s">
        <v>324</v>
      </c>
      <c r="E181" t="s">
        <v>484</v>
      </c>
      <c r="F181" t="str">
        <f>"201511013692"</f>
        <v>201511013692</v>
      </c>
      <c r="G181" t="s">
        <v>84</v>
      </c>
      <c r="H181" t="s">
        <v>20</v>
      </c>
      <c r="I181">
        <v>1098</v>
      </c>
      <c r="J181" t="s">
        <v>21</v>
      </c>
      <c r="M181">
        <v>1388</v>
      </c>
    </row>
    <row r="182" spans="1:13">
      <c r="A182">
        <v>176</v>
      </c>
      <c r="B182">
        <v>1771</v>
      </c>
      <c r="C182" t="s">
        <v>485</v>
      </c>
      <c r="D182" t="s">
        <v>71</v>
      </c>
      <c r="E182" t="s">
        <v>486</v>
      </c>
      <c r="F182" t="str">
        <f>"00021942"</f>
        <v>00021942</v>
      </c>
      <c r="G182" t="s">
        <v>487</v>
      </c>
      <c r="H182" t="s">
        <v>20</v>
      </c>
      <c r="I182">
        <v>1091</v>
      </c>
      <c r="J182" t="s">
        <v>21</v>
      </c>
      <c r="L182" t="s">
        <v>22</v>
      </c>
      <c r="M182">
        <v>875</v>
      </c>
    </row>
    <row r="183" spans="1:13">
      <c r="A183">
        <v>177</v>
      </c>
      <c r="B183">
        <v>12211</v>
      </c>
      <c r="C183" t="s">
        <v>488</v>
      </c>
      <c r="D183" t="s">
        <v>148</v>
      </c>
      <c r="E183" t="s">
        <v>489</v>
      </c>
      <c r="F183" t="str">
        <f>"00076728"</f>
        <v>00076728</v>
      </c>
      <c r="G183" t="s">
        <v>354</v>
      </c>
      <c r="H183" t="s">
        <v>81</v>
      </c>
      <c r="I183">
        <v>1002</v>
      </c>
      <c r="J183" t="s">
        <v>21</v>
      </c>
      <c r="M183">
        <v>1588</v>
      </c>
    </row>
    <row r="184" spans="1:13">
      <c r="A184">
        <v>178</v>
      </c>
      <c r="B184">
        <v>3048</v>
      </c>
      <c r="C184" t="s">
        <v>490</v>
      </c>
      <c r="D184" t="s">
        <v>360</v>
      </c>
      <c r="E184" t="s">
        <v>491</v>
      </c>
      <c r="F184" t="str">
        <f>"00020697"</f>
        <v>00020697</v>
      </c>
      <c r="G184" t="s">
        <v>120</v>
      </c>
      <c r="H184" t="s">
        <v>81</v>
      </c>
      <c r="I184">
        <v>1038</v>
      </c>
      <c r="J184" t="s">
        <v>21</v>
      </c>
      <c r="L184" t="s">
        <v>22</v>
      </c>
      <c r="M184">
        <v>1100</v>
      </c>
    </row>
    <row r="185" spans="1:13">
      <c r="A185">
        <v>179</v>
      </c>
      <c r="B185">
        <v>6009</v>
      </c>
      <c r="C185" t="s">
        <v>492</v>
      </c>
      <c r="D185" t="s">
        <v>171</v>
      </c>
      <c r="E185" t="s">
        <v>493</v>
      </c>
      <c r="F185" t="str">
        <f>"201512001186"</f>
        <v>201512001186</v>
      </c>
      <c r="G185" t="s">
        <v>494</v>
      </c>
      <c r="H185" t="s">
        <v>20</v>
      </c>
      <c r="I185">
        <v>1059</v>
      </c>
      <c r="J185" t="s">
        <v>21</v>
      </c>
      <c r="M185">
        <v>1388</v>
      </c>
    </row>
    <row r="186" spans="1:13">
      <c r="A186">
        <v>180</v>
      </c>
      <c r="B186">
        <v>3334</v>
      </c>
      <c r="C186" t="s">
        <v>495</v>
      </c>
      <c r="D186" t="s">
        <v>111</v>
      </c>
      <c r="E186" t="s">
        <v>496</v>
      </c>
      <c r="F186" t="str">
        <f>"00027814"</f>
        <v>00027814</v>
      </c>
      <c r="G186" t="s">
        <v>138</v>
      </c>
      <c r="H186" t="s">
        <v>81</v>
      </c>
      <c r="I186">
        <v>1014</v>
      </c>
      <c r="J186" t="s">
        <v>21</v>
      </c>
      <c r="M186">
        <v>1587</v>
      </c>
    </row>
    <row r="187" spans="1:13">
      <c r="A187">
        <v>181</v>
      </c>
      <c r="B187">
        <v>4520</v>
      </c>
      <c r="C187" t="s">
        <v>497</v>
      </c>
      <c r="D187" t="s">
        <v>118</v>
      </c>
      <c r="E187" t="s">
        <v>498</v>
      </c>
      <c r="F187" t="str">
        <f>"00053130"</f>
        <v>00053130</v>
      </c>
      <c r="G187" t="s">
        <v>48</v>
      </c>
      <c r="H187" t="s">
        <v>81</v>
      </c>
      <c r="I187">
        <v>1004</v>
      </c>
      <c r="J187" t="s">
        <v>21</v>
      </c>
      <c r="L187" t="s">
        <v>22</v>
      </c>
      <c r="M187">
        <v>1300</v>
      </c>
    </row>
    <row r="188" spans="1:13">
      <c r="A188">
        <v>182</v>
      </c>
      <c r="B188">
        <v>6438</v>
      </c>
      <c r="C188" t="s">
        <v>499</v>
      </c>
      <c r="D188" t="s">
        <v>171</v>
      </c>
      <c r="E188" t="s">
        <v>500</v>
      </c>
      <c r="F188" t="str">
        <f>"00095479"</f>
        <v>00095479</v>
      </c>
      <c r="G188" t="s">
        <v>501</v>
      </c>
      <c r="H188" t="s">
        <v>65</v>
      </c>
      <c r="I188">
        <v>1127</v>
      </c>
      <c r="J188" t="s">
        <v>21</v>
      </c>
      <c r="K188">
        <v>6</v>
      </c>
      <c r="M188">
        <v>1288</v>
      </c>
    </row>
    <row r="189" spans="1:13">
      <c r="A189">
        <v>183</v>
      </c>
      <c r="B189">
        <v>6899</v>
      </c>
      <c r="C189" t="s">
        <v>502</v>
      </c>
      <c r="D189" t="s">
        <v>503</v>
      </c>
      <c r="E189" t="s">
        <v>504</v>
      </c>
      <c r="F189" t="str">
        <f>"00043501"</f>
        <v>00043501</v>
      </c>
      <c r="G189" t="s">
        <v>120</v>
      </c>
      <c r="H189" t="s">
        <v>20</v>
      </c>
      <c r="I189">
        <v>1100</v>
      </c>
      <c r="J189" t="s">
        <v>21</v>
      </c>
      <c r="L189" t="s">
        <v>22</v>
      </c>
      <c r="M189">
        <v>850</v>
      </c>
    </row>
    <row r="190" spans="1:13">
      <c r="A190">
        <v>184</v>
      </c>
      <c r="B190">
        <v>5492</v>
      </c>
      <c r="C190" t="s">
        <v>505</v>
      </c>
      <c r="D190" t="s">
        <v>125</v>
      </c>
      <c r="E190" t="s">
        <v>506</v>
      </c>
      <c r="F190" t="str">
        <f>"00006310"</f>
        <v>00006310</v>
      </c>
      <c r="G190" t="s">
        <v>48</v>
      </c>
      <c r="H190" t="s">
        <v>81</v>
      </c>
      <c r="I190">
        <v>1004</v>
      </c>
      <c r="J190" t="s">
        <v>21</v>
      </c>
      <c r="M190">
        <v>1588</v>
      </c>
    </row>
    <row r="191" spans="1:13">
      <c r="A191">
        <v>185</v>
      </c>
      <c r="B191">
        <v>3139</v>
      </c>
      <c r="C191" t="s">
        <v>507</v>
      </c>
      <c r="D191" t="s">
        <v>75</v>
      </c>
      <c r="E191" t="s">
        <v>508</v>
      </c>
      <c r="F191" t="str">
        <f>"00039662"</f>
        <v>00039662</v>
      </c>
      <c r="G191" t="s">
        <v>138</v>
      </c>
      <c r="H191" t="s">
        <v>20</v>
      </c>
      <c r="I191">
        <v>1066</v>
      </c>
      <c r="J191" t="s">
        <v>21</v>
      </c>
      <c r="M191">
        <v>1388</v>
      </c>
    </row>
    <row r="192" spans="1:13">
      <c r="A192">
        <v>186</v>
      </c>
      <c r="B192">
        <v>8001</v>
      </c>
      <c r="C192" t="s">
        <v>509</v>
      </c>
      <c r="D192" t="s">
        <v>50</v>
      </c>
      <c r="E192" t="s">
        <v>510</v>
      </c>
      <c r="F192" t="str">
        <f>"201511021788"</f>
        <v>201511021788</v>
      </c>
      <c r="G192" t="s">
        <v>511</v>
      </c>
      <c r="H192" t="s">
        <v>81</v>
      </c>
      <c r="I192">
        <v>1011</v>
      </c>
      <c r="J192" t="s">
        <v>21</v>
      </c>
      <c r="M192">
        <v>1338</v>
      </c>
    </row>
    <row r="193" spans="1:13">
      <c r="A193">
        <v>187</v>
      </c>
      <c r="B193">
        <v>1814</v>
      </c>
      <c r="C193" t="s">
        <v>512</v>
      </c>
      <c r="D193" t="s">
        <v>122</v>
      </c>
      <c r="E193" t="s">
        <v>513</v>
      </c>
      <c r="F193" t="str">
        <f>"201511008901"</f>
        <v>201511008901</v>
      </c>
      <c r="G193" t="s">
        <v>100</v>
      </c>
      <c r="H193" t="s">
        <v>81</v>
      </c>
      <c r="I193">
        <v>1027</v>
      </c>
      <c r="J193" t="s">
        <v>21</v>
      </c>
      <c r="M193">
        <v>1288</v>
      </c>
    </row>
    <row r="194" spans="1:13">
      <c r="A194">
        <v>188</v>
      </c>
      <c r="B194">
        <v>3025</v>
      </c>
      <c r="C194" t="s">
        <v>514</v>
      </c>
      <c r="D194" t="s">
        <v>71</v>
      </c>
      <c r="E194" t="s">
        <v>515</v>
      </c>
      <c r="F194" t="str">
        <f>"00016173"</f>
        <v>00016173</v>
      </c>
      <c r="G194" t="s">
        <v>84</v>
      </c>
      <c r="H194" t="s">
        <v>81</v>
      </c>
      <c r="I194">
        <v>1036</v>
      </c>
      <c r="J194" t="s">
        <v>21</v>
      </c>
      <c r="M194">
        <v>1288</v>
      </c>
    </row>
    <row r="195" spans="1:13">
      <c r="A195">
        <v>189</v>
      </c>
      <c r="B195">
        <v>11124</v>
      </c>
      <c r="C195" t="s">
        <v>516</v>
      </c>
      <c r="D195" t="s">
        <v>118</v>
      </c>
      <c r="E195" t="s">
        <v>517</v>
      </c>
      <c r="F195" t="str">
        <f>"00101250"</f>
        <v>00101250</v>
      </c>
      <c r="G195" t="s">
        <v>518</v>
      </c>
      <c r="H195" t="s">
        <v>20</v>
      </c>
      <c r="I195">
        <v>1069</v>
      </c>
      <c r="J195" t="s">
        <v>21</v>
      </c>
      <c r="M195">
        <v>1538</v>
      </c>
    </row>
    <row r="196" spans="1:13">
      <c r="A196">
        <v>190</v>
      </c>
      <c r="B196">
        <v>3968</v>
      </c>
      <c r="C196" t="s">
        <v>519</v>
      </c>
      <c r="D196" t="s">
        <v>36</v>
      </c>
      <c r="E196" t="s">
        <v>520</v>
      </c>
      <c r="F196" t="str">
        <f>"200802001835"</f>
        <v>200802001835</v>
      </c>
      <c r="G196" t="s">
        <v>100</v>
      </c>
      <c r="H196" t="s">
        <v>20</v>
      </c>
      <c r="I196">
        <v>1084</v>
      </c>
      <c r="J196" t="s">
        <v>21</v>
      </c>
      <c r="L196" t="s">
        <v>22</v>
      </c>
      <c r="M196">
        <v>800</v>
      </c>
    </row>
    <row r="197" spans="1:13">
      <c r="A197">
        <v>191</v>
      </c>
      <c r="B197">
        <v>1937</v>
      </c>
      <c r="C197" t="s">
        <v>521</v>
      </c>
      <c r="D197" t="s">
        <v>75</v>
      </c>
      <c r="E197" t="s">
        <v>522</v>
      </c>
      <c r="F197" t="str">
        <f>"00075116"</f>
        <v>00075116</v>
      </c>
      <c r="G197" t="s">
        <v>56</v>
      </c>
      <c r="H197" t="s">
        <v>81</v>
      </c>
      <c r="I197">
        <v>1013</v>
      </c>
      <c r="J197" t="s">
        <v>21</v>
      </c>
      <c r="M197">
        <v>1388</v>
      </c>
    </row>
    <row r="198" spans="1:13">
      <c r="A198">
        <v>192</v>
      </c>
      <c r="B198">
        <v>10597</v>
      </c>
      <c r="C198" t="s">
        <v>523</v>
      </c>
      <c r="D198" t="s">
        <v>250</v>
      </c>
      <c r="E198" t="s">
        <v>524</v>
      </c>
      <c r="F198" t="str">
        <f>"201511007541"</f>
        <v>201511007541</v>
      </c>
      <c r="G198" t="s">
        <v>84</v>
      </c>
      <c r="H198" t="s">
        <v>20</v>
      </c>
      <c r="I198">
        <v>1098</v>
      </c>
      <c r="J198" t="s">
        <v>21</v>
      </c>
      <c r="L198" t="s">
        <v>525</v>
      </c>
      <c r="M198">
        <v>764</v>
      </c>
    </row>
    <row r="199" spans="1:13">
      <c r="A199">
        <v>193</v>
      </c>
      <c r="B199">
        <v>12580</v>
      </c>
      <c r="C199" t="s">
        <v>526</v>
      </c>
      <c r="D199" t="s">
        <v>75</v>
      </c>
      <c r="E199" t="s">
        <v>527</v>
      </c>
      <c r="F199" t="str">
        <f>"201506004253"</f>
        <v>201506004253</v>
      </c>
      <c r="G199" t="s">
        <v>528</v>
      </c>
      <c r="H199" t="s">
        <v>20</v>
      </c>
      <c r="I199">
        <v>1095</v>
      </c>
      <c r="J199" t="s">
        <v>21</v>
      </c>
      <c r="K199">
        <v>6</v>
      </c>
      <c r="M199">
        <v>1088</v>
      </c>
    </row>
    <row r="200" spans="1:13">
      <c r="A200">
        <v>194</v>
      </c>
      <c r="B200">
        <v>6582</v>
      </c>
      <c r="C200" t="s">
        <v>529</v>
      </c>
      <c r="D200" t="s">
        <v>218</v>
      </c>
      <c r="E200" t="s">
        <v>530</v>
      </c>
      <c r="F200" t="str">
        <f>"201406002674"</f>
        <v>201406002674</v>
      </c>
      <c r="G200" t="s">
        <v>266</v>
      </c>
      <c r="H200" t="s">
        <v>20</v>
      </c>
      <c r="I200">
        <v>1086</v>
      </c>
      <c r="J200" t="s">
        <v>21</v>
      </c>
      <c r="M200">
        <v>1453</v>
      </c>
    </row>
    <row r="201" spans="1:13">
      <c r="A201">
        <v>195</v>
      </c>
      <c r="B201">
        <v>8333</v>
      </c>
      <c r="C201" t="s">
        <v>531</v>
      </c>
      <c r="D201" t="s">
        <v>532</v>
      </c>
      <c r="E201" t="s">
        <v>533</v>
      </c>
      <c r="F201" t="str">
        <f>"00048207"</f>
        <v>00048207</v>
      </c>
      <c r="G201" t="s">
        <v>135</v>
      </c>
      <c r="H201" t="s">
        <v>81</v>
      </c>
      <c r="I201">
        <v>1006</v>
      </c>
      <c r="J201" t="s">
        <v>21</v>
      </c>
      <c r="M201">
        <v>1388</v>
      </c>
    </row>
    <row r="202" spans="1:13">
      <c r="A202">
        <v>196</v>
      </c>
      <c r="B202">
        <v>1610</v>
      </c>
      <c r="C202" t="s">
        <v>534</v>
      </c>
      <c r="D202" t="s">
        <v>535</v>
      </c>
      <c r="E202" t="s">
        <v>536</v>
      </c>
      <c r="F202" t="str">
        <f>"201511006657"</f>
        <v>201511006657</v>
      </c>
      <c r="G202" t="s">
        <v>322</v>
      </c>
      <c r="H202" t="s">
        <v>20</v>
      </c>
      <c r="I202">
        <v>1047</v>
      </c>
      <c r="J202" t="s">
        <v>21</v>
      </c>
      <c r="L202" t="s">
        <v>22</v>
      </c>
      <c r="M202">
        <v>1100</v>
      </c>
    </row>
    <row r="203" spans="1:13">
      <c r="A203">
        <v>197</v>
      </c>
      <c r="B203">
        <v>8505</v>
      </c>
      <c r="C203" t="s">
        <v>537</v>
      </c>
      <c r="D203" t="s">
        <v>24</v>
      </c>
      <c r="E203" t="s">
        <v>538</v>
      </c>
      <c r="F203" t="str">
        <f>"00048051"</f>
        <v>00048051</v>
      </c>
      <c r="G203" t="s">
        <v>60</v>
      </c>
      <c r="H203" t="s">
        <v>20</v>
      </c>
      <c r="I203">
        <v>1061</v>
      </c>
      <c r="J203" t="s">
        <v>21</v>
      </c>
      <c r="M203">
        <v>1588</v>
      </c>
    </row>
    <row r="204" spans="1:13">
      <c r="A204">
        <v>198</v>
      </c>
      <c r="B204">
        <v>5076</v>
      </c>
      <c r="C204" t="s">
        <v>539</v>
      </c>
      <c r="D204" t="s">
        <v>75</v>
      </c>
      <c r="E204" t="s">
        <v>540</v>
      </c>
      <c r="F204" t="str">
        <f>"00045330"</f>
        <v>00045330</v>
      </c>
      <c r="G204" t="s">
        <v>141</v>
      </c>
      <c r="H204" t="s">
        <v>20</v>
      </c>
      <c r="I204">
        <v>1045</v>
      </c>
      <c r="J204" t="s">
        <v>21</v>
      </c>
      <c r="M204">
        <v>1888</v>
      </c>
    </row>
    <row r="205" spans="1:13">
      <c r="A205">
        <v>199</v>
      </c>
      <c r="B205">
        <v>687</v>
      </c>
      <c r="C205" t="s">
        <v>541</v>
      </c>
      <c r="D205" t="s">
        <v>161</v>
      </c>
      <c r="E205" t="s">
        <v>542</v>
      </c>
      <c r="F205" t="str">
        <f>"200911000478"</f>
        <v>200911000478</v>
      </c>
      <c r="G205" t="s">
        <v>190</v>
      </c>
      <c r="H205" t="s">
        <v>20</v>
      </c>
      <c r="I205">
        <v>1081</v>
      </c>
      <c r="J205" t="s">
        <v>21</v>
      </c>
      <c r="L205" t="s">
        <v>22</v>
      </c>
      <c r="M205">
        <v>900</v>
      </c>
    </row>
    <row r="206" spans="1:13">
      <c r="A206">
        <v>200</v>
      </c>
      <c r="B206">
        <v>5879</v>
      </c>
      <c r="C206" t="s">
        <v>543</v>
      </c>
      <c r="D206" t="s">
        <v>118</v>
      </c>
      <c r="E206" t="s">
        <v>544</v>
      </c>
      <c r="F206" t="str">
        <f>"00028985"</f>
        <v>00028985</v>
      </c>
      <c r="G206" t="s">
        <v>34</v>
      </c>
      <c r="H206" t="s">
        <v>20</v>
      </c>
      <c r="I206">
        <v>1070</v>
      </c>
      <c r="J206" t="s">
        <v>21</v>
      </c>
      <c r="M206">
        <v>1488</v>
      </c>
    </row>
    <row r="207" spans="1:13">
      <c r="A207">
        <v>201</v>
      </c>
      <c r="B207">
        <v>1386</v>
      </c>
      <c r="C207" t="s">
        <v>545</v>
      </c>
      <c r="D207" t="s">
        <v>75</v>
      </c>
      <c r="E207" t="s">
        <v>546</v>
      </c>
      <c r="F207" t="str">
        <f>"00038243"</f>
        <v>00038243</v>
      </c>
      <c r="G207" t="s">
        <v>109</v>
      </c>
      <c r="H207" t="s">
        <v>81</v>
      </c>
      <c r="I207">
        <v>1023</v>
      </c>
      <c r="J207" t="s">
        <v>21</v>
      </c>
      <c r="M207">
        <v>1288</v>
      </c>
    </row>
    <row r="208" spans="1:13">
      <c r="A208">
        <v>202</v>
      </c>
      <c r="B208">
        <v>3340</v>
      </c>
      <c r="C208" t="s">
        <v>547</v>
      </c>
      <c r="D208" t="s">
        <v>548</v>
      </c>
      <c r="E208" t="s">
        <v>549</v>
      </c>
      <c r="F208" t="str">
        <f>"00029118"</f>
        <v>00029118</v>
      </c>
      <c r="G208" t="s">
        <v>48</v>
      </c>
      <c r="H208" t="s">
        <v>20</v>
      </c>
      <c r="I208">
        <v>1046</v>
      </c>
      <c r="J208" t="s">
        <v>21</v>
      </c>
      <c r="L208" t="s">
        <v>22</v>
      </c>
      <c r="M208">
        <v>1100</v>
      </c>
    </row>
    <row r="209" spans="1:13">
      <c r="A209">
        <v>203</v>
      </c>
      <c r="B209">
        <v>4677</v>
      </c>
      <c r="C209" t="s">
        <v>550</v>
      </c>
      <c r="D209" t="s">
        <v>102</v>
      </c>
      <c r="E209" t="s">
        <v>551</v>
      </c>
      <c r="F209" t="str">
        <f>"00022347"</f>
        <v>00022347</v>
      </c>
      <c r="G209" t="s">
        <v>190</v>
      </c>
      <c r="H209" t="s">
        <v>20</v>
      </c>
      <c r="I209">
        <v>1081</v>
      </c>
      <c r="J209" t="s">
        <v>21</v>
      </c>
      <c r="M209">
        <v>1488</v>
      </c>
    </row>
    <row r="210" spans="1:13">
      <c r="A210">
        <v>204</v>
      </c>
      <c r="B210">
        <v>9931</v>
      </c>
      <c r="C210" t="s">
        <v>552</v>
      </c>
      <c r="D210" t="s">
        <v>553</v>
      </c>
      <c r="E210" t="s">
        <v>554</v>
      </c>
      <c r="F210" t="str">
        <f>"201510001981"</f>
        <v>201510001981</v>
      </c>
      <c r="G210" t="s">
        <v>555</v>
      </c>
      <c r="H210" t="s">
        <v>20</v>
      </c>
      <c r="I210">
        <v>1082</v>
      </c>
      <c r="J210" t="s">
        <v>21</v>
      </c>
      <c r="L210" t="s">
        <v>22</v>
      </c>
      <c r="M210">
        <v>850</v>
      </c>
    </row>
    <row r="211" spans="1:13">
      <c r="A211">
        <v>205</v>
      </c>
      <c r="B211">
        <v>12377</v>
      </c>
      <c r="C211" t="s">
        <v>556</v>
      </c>
      <c r="D211" t="s">
        <v>42</v>
      </c>
      <c r="E211" t="s">
        <v>557</v>
      </c>
      <c r="F211" t="str">
        <f>"00085524"</f>
        <v>00085524</v>
      </c>
      <c r="G211" t="s">
        <v>322</v>
      </c>
      <c r="H211" t="s">
        <v>20</v>
      </c>
      <c r="I211">
        <v>1047</v>
      </c>
      <c r="J211" t="s">
        <v>21</v>
      </c>
      <c r="L211" t="s">
        <v>22</v>
      </c>
      <c r="M211">
        <v>1150</v>
      </c>
    </row>
    <row r="212" spans="1:13">
      <c r="A212">
        <v>206</v>
      </c>
      <c r="B212">
        <v>11114</v>
      </c>
      <c r="C212" t="s">
        <v>558</v>
      </c>
      <c r="D212" t="s">
        <v>559</v>
      </c>
      <c r="E212" t="s">
        <v>560</v>
      </c>
      <c r="F212" t="str">
        <f>"00101586"</f>
        <v>00101586</v>
      </c>
      <c r="G212" t="s">
        <v>44</v>
      </c>
      <c r="H212" t="s">
        <v>20</v>
      </c>
      <c r="I212">
        <v>1042</v>
      </c>
      <c r="J212" t="s">
        <v>21</v>
      </c>
      <c r="L212" t="s">
        <v>22</v>
      </c>
      <c r="M212">
        <v>1100</v>
      </c>
    </row>
    <row r="213" spans="1:13">
      <c r="A213">
        <v>207</v>
      </c>
      <c r="B213">
        <v>8063</v>
      </c>
      <c r="C213" t="s">
        <v>561</v>
      </c>
      <c r="D213" t="s">
        <v>161</v>
      </c>
      <c r="E213" t="s">
        <v>562</v>
      </c>
      <c r="F213" t="str">
        <f>"00070181"</f>
        <v>00070181</v>
      </c>
      <c r="G213" t="s">
        <v>518</v>
      </c>
      <c r="H213" t="s">
        <v>20</v>
      </c>
      <c r="I213">
        <v>1069</v>
      </c>
      <c r="J213" t="s">
        <v>21</v>
      </c>
      <c r="M213">
        <v>1488</v>
      </c>
    </row>
    <row r="214" spans="1:13">
      <c r="A214">
        <v>208</v>
      </c>
      <c r="B214">
        <v>6328</v>
      </c>
      <c r="C214" t="s">
        <v>563</v>
      </c>
      <c r="D214" t="s">
        <v>161</v>
      </c>
      <c r="E214" t="s">
        <v>564</v>
      </c>
      <c r="F214" t="str">
        <f>"00092560"</f>
        <v>00092560</v>
      </c>
      <c r="G214" t="s">
        <v>322</v>
      </c>
      <c r="H214" t="s">
        <v>81</v>
      </c>
      <c r="I214">
        <v>1005</v>
      </c>
      <c r="J214" t="s">
        <v>21</v>
      </c>
      <c r="M214">
        <v>1538</v>
      </c>
    </row>
    <row r="215" spans="1:13">
      <c r="A215">
        <v>209</v>
      </c>
      <c r="B215">
        <v>11211</v>
      </c>
      <c r="C215" t="s">
        <v>565</v>
      </c>
      <c r="D215" t="s">
        <v>75</v>
      </c>
      <c r="E215" t="s">
        <v>566</v>
      </c>
      <c r="F215" t="str">
        <f>"00092504"</f>
        <v>00092504</v>
      </c>
      <c r="G215" t="s">
        <v>190</v>
      </c>
      <c r="H215" t="s">
        <v>20</v>
      </c>
      <c r="I215">
        <v>1081</v>
      </c>
      <c r="J215" t="s">
        <v>21</v>
      </c>
      <c r="L215" t="s">
        <v>22</v>
      </c>
      <c r="M215">
        <v>1000</v>
      </c>
    </row>
    <row r="216" spans="1:13">
      <c r="A216">
        <v>210</v>
      </c>
      <c r="B216">
        <v>1070</v>
      </c>
      <c r="C216" t="s">
        <v>567</v>
      </c>
      <c r="D216" t="s">
        <v>36</v>
      </c>
      <c r="E216" t="s">
        <v>568</v>
      </c>
      <c r="F216" t="str">
        <f>"201402012475"</f>
        <v>201402012475</v>
      </c>
      <c r="G216" t="s">
        <v>100</v>
      </c>
      <c r="H216" t="s">
        <v>20</v>
      </c>
      <c r="I216">
        <v>1084</v>
      </c>
      <c r="J216" t="s">
        <v>21</v>
      </c>
      <c r="M216">
        <v>1288</v>
      </c>
    </row>
    <row r="217" spans="1:13">
      <c r="A217">
        <v>211</v>
      </c>
      <c r="B217">
        <v>2072</v>
      </c>
      <c r="C217" t="s">
        <v>569</v>
      </c>
      <c r="D217" t="s">
        <v>75</v>
      </c>
      <c r="E217" t="s">
        <v>570</v>
      </c>
      <c r="F217" t="str">
        <f>"201410001340"</f>
        <v>201410001340</v>
      </c>
      <c r="G217" t="s">
        <v>26</v>
      </c>
      <c r="H217" t="s">
        <v>81</v>
      </c>
      <c r="I217">
        <v>1031</v>
      </c>
      <c r="J217" t="s">
        <v>21</v>
      </c>
      <c r="M217">
        <v>1488</v>
      </c>
    </row>
    <row r="218" spans="1:13">
      <c r="A218">
        <v>212</v>
      </c>
      <c r="B218">
        <v>3437</v>
      </c>
      <c r="C218" t="s">
        <v>571</v>
      </c>
      <c r="D218" t="s">
        <v>92</v>
      </c>
      <c r="E218" t="s">
        <v>572</v>
      </c>
      <c r="F218" t="str">
        <f>"00080480"</f>
        <v>00080480</v>
      </c>
      <c r="G218" t="s">
        <v>87</v>
      </c>
      <c r="H218" t="s">
        <v>81</v>
      </c>
      <c r="I218">
        <v>1030</v>
      </c>
      <c r="J218" t="s">
        <v>21</v>
      </c>
      <c r="L218" t="s">
        <v>22</v>
      </c>
      <c r="M218">
        <v>1050</v>
      </c>
    </row>
    <row r="219" spans="1:13">
      <c r="A219">
        <v>213</v>
      </c>
      <c r="B219">
        <v>1137</v>
      </c>
      <c r="C219" t="s">
        <v>573</v>
      </c>
      <c r="D219" t="s">
        <v>574</v>
      </c>
      <c r="E219" t="s">
        <v>575</v>
      </c>
      <c r="F219" t="str">
        <f>"00073855"</f>
        <v>00073855</v>
      </c>
      <c r="G219" t="s">
        <v>292</v>
      </c>
      <c r="H219" t="s">
        <v>81</v>
      </c>
      <c r="I219">
        <v>1022</v>
      </c>
      <c r="J219" t="s">
        <v>21</v>
      </c>
      <c r="M219">
        <v>1288</v>
      </c>
    </row>
    <row r="220" spans="1:13">
      <c r="A220">
        <v>214</v>
      </c>
      <c r="B220">
        <v>6644</v>
      </c>
      <c r="C220" t="s">
        <v>576</v>
      </c>
      <c r="D220" t="s">
        <v>50</v>
      </c>
      <c r="E220" t="s">
        <v>577</v>
      </c>
      <c r="F220" t="str">
        <f>"201406008817"</f>
        <v>201406008817</v>
      </c>
      <c r="G220" t="s">
        <v>84</v>
      </c>
      <c r="H220" t="s">
        <v>20</v>
      </c>
      <c r="I220">
        <v>1098</v>
      </c>
      <c r="J220" t="s">
        <v>21</v>
      </c>
      <c r="L220" t="s">
        <v>22</v>
      </c>
      <c r="M220">
        <v>800</v>
      </c>
    </row>
    <row r="221" spans="1:13">
      <c r="A221">
        <v>215</v>
      </c>
      <c r="B221">
        <v>150</v>
      </c>
      <c r="C221" t="s">
        <v>578</v>
      </c>
      <c r="D221" t="s">
        <v>161</v>
      </c>
      <c r="E221" t="s">
        <v>579</v>
      </c>
      <c r="F221" t="str">
        <f>"00011551"</f>
        <v>00011551</v>
      </c>
      <c r="G221" t="s">
        <v>97</v>
      </c>
      <c r="H221" t="s">
        <v>20</v>
      </c>
      <c r="I221">
        <v>1085</v>
      </c>
      <c r="J221" t="s">
        <v>21</v>
      </c>
      <c r="L221" t="s">
        <v>22</v>
      </c>
      <c r="M221">
        <v>925</v>
      </c>
    </row>
    <row r="222" spans="1:13">
      <c r="A222">
        <v>216</v>
      </c>
      <c r="B222">
        <v>5696</v>
      </c>
      <c r="C222" t="s">
        <v>580</v>
      </c>
      <c r="D222" t="s">
        <v>62</v>
      </c>
      <c r="E222" t="s">
        <v>581</v>
      </c>
      <c r="F222" t="str">
        <f>"201406003389"</f>
        <v>201406003389</v>
      </c>
      <c r="G222" t="s">
        <v>582</v>
      </c>
      <c r="H222" t="s">
        <v>81</v>
      </c>
      <c r="I222">
        <v>1016</v>
      </c>
      <c r="J222" t="s">
        <v>21</v>
      </c>
      <c r="M222">
        <v>1488</v>
      </c>
    </row>
    <row r="223" spans="1:13">
      <c r="A223">
        <v>217</v>
      </c>
      <c r="B223">
        <v>4675</v>
      </c>
      <c r="C223" t="s">
        <v>583</v>
      </c>
      <c r="D223" t="s">
        <v>50</v>
      </c>
      <c r="E223" t="s">
        <v>584</v>
      </c>
      <c r="F223" t="str">
        <f>"00028986"</f>
        <v>00028986</v>
      </c>
      <c r="G223" t="s">
        <v>190</v>
      </c>
      <c r="H223" t="s">
        <v>20</v>
      </c>
      <c r="I223">
        <v>1081</v>
      </c>
      <c r="J223" t="s">
        <v>21</v>
      </c>
      <c r="L223" t="s">
        <v>22</v>
      </c>
      <c r="M223">
        <v>900</v>
      </c>
    </row>
    <row r="224" spans="1:13">
      <c r="A224">
        <v>218</v>
      </c>
      <c r="B224">
        <v>6532</v>
      </c>
      <c r="C224" t="s">
        <v>585</v>
      </c>
      <c r="D224" t="s">
        <v>282</v>
      </c>
      <c r="E224" t="s">
        <v>586</v>
      </c>
      <c r="F224" t="str">
        <f>"00083989"</f>
        <v>00083989</v>
      </c>
      <c r="G224" t="s">
        <v>56</v>
      </c>
      <c r="H224" t="s">
        <v>20</v>
      </c>
      <c r="I224">
        <v>1064</v>
      </c>
      <c r="J224" t="s">
        <v>21</v>
      </c>
      <c r="M224">
        <v>1488</v>
      </c>
    </row>
    <row r="225" spans="1:13">
      <c r="A225">
        <v>219</v>
      </c>
      <c r="B225">
        <v>33</v>
      </c>
      <c r="C225" t="s">
        <v>587</v>
      </c>
      <c r="D225" t="s">
        <v>118</v>
      </c>
      <c r="E225" t="s">
        <v>588</v>
      </c>
      <c r="F225" t="str">
        <f>"00021632"</f>
        <v>00021632</v>
      </c>
      <c r="G225" t="s">
        <v>120</v>
      </c>
      <c r="H225" t="s">
        <v>20</v>
      </c>
      <c r="I225">
        <v>1100</v>
      </c>
      <c r="J225" t="s">
        <v>21</v>
      </c>
      <c r="L225" t="s">
        <v>22</v>
      </c>
      <c r="M225">
        <v>800</v>
      </c>
    </row>
    <row r="226" spans="1:13">
      <c r="A226">
        <v>220</v>
      </c>
      <c r="B226">
        <v>11967</v>
      </c>
      <c r="C226" t="s">
        <v>589</v>
      </c>
      <c r="D226" t="s">
        <v>211</v>
      </c>
      <c r="E226" t="s">
        <v>590</v>
      </c>
      <c r="F226" t="str">
        <f>"201511031949"</f>
        <v>201511031949</v>
      </c>
      <c r="G226" t="s">
        <v>80</v>
      </c>
      <c r="H226" t="s">
        <v>20</v>
      </c>
      <c r="I226">
        <v>1074</v>
      </c>
      <c r="J226" t="s">
        <v>21</v>
      </c>
      <c r="L226" t="s">
        <v>22</v>
      </c>
      <c r="M226">
        <v>850</v>
      </c>
    </row>
    <row r="227" spans="1:13">
      <c r="A227">
        <v>221</v>
      </c>
      <c r="B227">
        <v>5844</v>
      </c>
      <c r="C227" t="s">
        <v>591</v>
      </c>
      <c r="D227" t="s">
        <v>171</v>
      </c>
      <c r="E227" t="s">
        <v>592</v>
      </c>
      <c r="F227" t="str">
        <f>"00089781"</f>
        <v>00089781</v>
      </c>
      <c r="G227" t="s">
        <v>478</v>
      </c>
      <c r="H227" t="s">
        <v>20</v>
      </c>
      <c r="I227">
        <v>1051</v>
      </c>
      <c r="J227" t="s">
        <v>21</v>
      </c>
      <c r="M227">
        <v>1388</v>
      </c>
    </row>
    <row r="228" spans="1:13">
      <c r="A228">
        <v>222</v>
      </c>
      <c r="B228">
        <v>5152</v>
      </c>
      <c r="C228" t="s">
        <v>593</v>
      </c>
      <c r="D228" t="s">
        <v>476</v>
      </c>
      <c r="E228" t="s">
        <v>594</v>
      </c>
      <c r="F228" t="str">
        <f>"201406007220"</f>
        <v>201406007220</v>
      </c>
      <c r="G228" t="s">
        <v>595</v>
      </c>
      <c r="H228" t="s">
        <v>20</v>
      </c>
      <c r="I228">
        <v>1060</v>
      </c>
      <c r="J228" t="s">
        <v>21</v>
      </c>
      <c r="M228">
        <v>1338</v>
      </c>
    </row>
    <row r="229" spans="1:13">
      <c r="A229">
        <v>223</v>
      </c>
      <c r="B229">
        <v>6789</v>
      </c>
      <c r="C229" t="s">
        <v>596</v>
      </c>
      <c r="D229" t="s">
        <v>161</v>
      </c>
      <c r="E229" t="s">
        <v>597</v>
      </c>
      <c r="F229" t="str">
        <f>"201510003875"</f>
        <v>201510003875</v>
      </c>
      <c r="G229" t="s">
        <v>487</v>
      </c>
      <c r="H229" t="s">
        <v>20</v>
      </c>
      <c r="I229">
        <v>1091</v>
      </c>
      <c r="J229" t="s">
        <v>21</v>
      </c>
      <c r="M229">
        <v>1281</v>
      </c>
    </row>
    <row r="230" spans="1:13">
      <c r="A230">
        <v>224</v>
      </c>
      <c r="B230">
        <v>4156</v>
      </c>
      <c r="C230" t="s">
        <v>598</v>
      </c>
      <c r="D230" t="s">
        <v>171</v>
      </c>
      <c r="E230" t="s">
        <v>599</v>
      </c>
      <c r="F230" t="str">
        <f>"201511019372"</f>
        <v>201511019372</v>
      </c>
      <c r="G230" t="s">
        <v>292</v>
      </c>
      <c r="H230" t="s">
        <v>20</v>
      </c>
      <c r="I230">
        <v>1077</v>
      </c>
      <c r="J230" t="s">
        <v>21</v>
      </c>
      <c r="M230">
        <v>1281</v>
      </c>
    </row>
    <row r="231" spans="1:13">
      <c r="A231">
        <v>225</v>
      </c>
      <c r="B231">
        <v>6956</v>
      </c>
      <c r="C231" t="s">
        <v>600</v>
      </c>
      <c r="D231" t="s">
        <v>601</v>
      </c>
      <c r="E231" t="s">
        <v>602</v>
      </c>
      <c r="F231" t="str">
        <f>"00090925"</f>
        <v>00090925</v>
      </c>
      <c r="G231" t="s">
        <v>190</v>
      </c>
      <c r="H231" t="s">
        <v>20</v>
      </c>
      <c r="I231">
        <v>1081</v>
      </c>
      <c r="J231" t="s">
        <v>21</v>
      </c>
      <c r="M231">
        <v>1311</v>
      </c>
    </row>
    <row r="232" spans="1:13">
      <c r="A232">
        <v>226</v>
      </c>
      <c r="B232">
        <v>763</v>
      </c>
      <c r="C232" t="s">
        <v>603</v>
      </c>
      <c r="D232" t="s">
        <v>39</v>
      </c>
      <c r="E232" t="s">
        <v>604</v>
      </c>
      <c r="F232" t="str">
        <f>"201511041766"</f>
        <v>201511041766</v>
      </c>
      <c r="G232" t="s">
        <v>156</v>
      </c>
      <c r="H232" t="s">
        <v>20</v>
      </c>
      <c r="I232">
        <v>1099</v>
      </c>
      <c r="J232" t="s">
        <v>21</v>
      </c>
      <c r="M232">
        <v>1341</v>
      </c>
    </row>
    <row r="233" spans="1:13">
      <c r="A233">
        <v>227</v>
      </c>
      <c r="B233">
        <v>11608</v>
      </c>
      <c r="C233" t="s">
        <v>605</v>
      </c>
      <c r="D233" t="s">
        <v>36</v>
      </c>
      <c r="E233" t="s">
        <v>606</v>
      </c>
      <c r="F233" t="str">
        <f>"00084442"</f>
        <v>00084442</v>
      </c>
      <c r="G233" t="s">
        <v>179</v>
      </c>
      <c r="H233" t="s">
        <v>20</v>
      </c>
      <c r="I233">
        <v>1093</v>
      </c>
      <c r="J233" t="s">
        <v>21</v>
      </c>
      <c r="L233" t="s">
        <v>22</v>
      </c>
      <c r="M233">
        <v>1300</v>
      </c>
    </row>
    <row r="234" spans="1:13">
      <c r="A234">
        <v>228</v>
      </c>
      <c r="B234">
        <v>4035</v>
      </c>
      <c r="C234" t="s">
        <v>607</v>
      </c>
      <c r="D234" t="s">
        <v>75</v>
      </c>
      <c r="E234" t="s">
        <v>608</v>
      </c>
      <c r="F234" t="str">
        <f>"00079994"</f>
        <v>00079994</v>
      </c>
      <c r="G234" t="s">
        <v>80</v>
      </c>
      <c r="H234" t="s">
        <v>20</v>
      </c>
      <c r="I234">
        <v>1074</v>
      </c>
      <c r="J234" t="s">
        <v>21</v>
      </c>
      <c r="L234" t="s">
        <v>22</v>
      </c>
      <c r="M234">
        <v>1050</v>
      </c>
    </row>
    <row r="235" spans="1:13">
      <c r="A235">
        <v>229</v>
      </c>
      <c r="B235">
        <v>3247</v>
      </c>
      <c r="C235" t="s">
        <v>609</v>
      </c>
      <c r="D235" t="s">
        <v>462</v>
      </c>
      <c r="E235" t="s">
        <v>610</v>
      </c>
      <c r="F235" t="str">
        <f>"00042574"</f>
        <v>00042574</v>
      </c>
      <c r="G235" t="s">
        <v>156</v>
      </c>
      <c r="H235" t="s">
        <v>20</v>
      </c>
      <c r="I235">
        <v>1099</v>
      </c>
      <c r="J235" t="s">
        <v>21</v>
      </c>
      <c r="M235">
        <v>1538</v>
      </c>
    </row>
    <row r="236" spans="1:13">
      <c r="A236">
        <v>230</v>
      </c>
      <c r="B236">
        <v>7094</v>
      </c>
      <c r="C236" t="s">
        <v>611</v>
      </c>
      <c r="D236" t="s">
        <v>171</v>
      </c>
      <c r="E236" t="s">
        <v>612</v>
      </c>
      <c r="F236" t="str">
        <f>"201511014230"</f>
        <v>201511014230</v>
      </c>
      <c r="G236" t="s">
        <v>209</v>
      </c>
      <c r="H236" t="s">
        <v>20</v>
      </c>
      <c r="I236">
        <v>1062</v>
      </c>
      <c r="J236" t="s">
        <v>21</v>
      </c>
      <c r="M236">
        <v>1488</v>
      </c>
    </row>
    <row r="237" spans="1:13">
      <c r="A237">
        <v>231</v>
      </c>
      <c r="B237">
        <v>160</v>
      </c>
      <c r="C237" t="s">
        <v>613</v>
      </c>
      <c r="D237" t="s">
        <v>50</v>
      </c>
      <c r="E237" t="s">
        <v>614</v>
      </c>
      <c r="F237" t="str">
        <f>"201511008203"</f>
        <v>201511008203</v>
      </c>
      <c r="G237" t="s">
        <v>163</v>
      </c>
      <c r="H237" t="s">
        <v>20</v>
      </c>
      <c r="I237">
        <v>1063</v>
      </c>
      <c r="J237" t="s">
        <v>21</v>
      </c>
      <c r="M237">
        <v>1388</v>
      </c>
    </row>
    <row r="238" spans="1:13">
      <c r="A238">
        <v>232</v>
      </c>
      <c r="B238">
        <v>2835</v>
      </c>
      <c r="C238" t="s">
        <v>615</v>
      </c>
      <c r="D238" t="s">
        <v>616</v>
      </c>
      <c r="E238" t="s">
        <v>617</v>
      </c>
      <c r="F238" t="str">
        <f>"00084429"</f>
        <v>00084429</v>
      </c>
      <c r="G238" t="s">
        <v>56</v>
      </c>
      <c r="H238" t="s">
        <v>20</v>
      </c>
      <c r="I238">
        <v>1064</v>
      </c>
      <c r="J238" t="s">
        <v>21</v>
      </c>
      <c r="L238" t="s">
        <v>22</v>
      </c>
      <c r="M238">
        <v>1200</v>
      </c>
    </row>
    <row r="239" spans="1:13">
      <c r="A239">
        <v>233</v>
      </c>
      <c r="B239">
        <v>11438</v>
      </c>
      <c r="C239" t="s">
        <v>618</v>
      </c>
      <c r="D239" t="s">
        <v>211</v>
      </c>
      <c r="E239" t="s">
        <v>619</v>
      </c>
      <c r="F239" t="str">
        <f>"201410000016"</f>
        <v>201410000016</v>
      </c>
      <c r="G239" t="s">
        <v>73</v>
      </c>
      <c r="H239" t="s">
        <v>20</v>
      </c>
      <c r="I239">
        <v>1080</v>
      </c>
      <c r="J239" t="s">
        <v>21</v>
      </c>
      <c r="M239">
        <v>1288</v>
      </c>
    </row>
    <row r="240" spans="1:13">
      <c r="A240">
        <v>234</v>
      </c>
      <c r="B240">
        <v>8403</v>
      </c>
      <c r="C240" t="s">
        <v>620</v>
      </c>
      <c r="D240" t="s">
        <v>36</v>
      </c>
      <c r="E240" t="s">
        <v>621</v>
      </c>
      <c r="F240" t="str">
        <f>"00029074"</f>
        <v>00029074</v>
      </c>
      <c r="G240" t="s">
        <v>48</v>
      </c>
      <c r="H240" t="s">
        <v>20</v>
      </c>
      <c r="I240">
        <v>1046</v>
      </c>
      <c r="J240" t="s">
        <v>21</v>
      </c>
      <c r="M240">
        <v>1538</v>
      </c>
    </row>
    <row r="241" spans="1:13">
      <c r="A241">
        <v>235</v>
      </c>
      <c r="B241">
        <v>2273</v>
      </c>
      <c r="C241" t="s">
        <v>622</v>
      </c>
      <c r="D241" t="s">
        <v>75</v>
      </c>
      <c r="E241" t="s">
        <v>623</v>
      </c>
      <c r="F241" t="str">
        <f>"00085271"</f>
        <v>00085271</v>
      </c>
      <c r="G241" t="s">
        <v>354</v>
      </c>
      <c r="H241" t="s">
        <v>81</v>
      </c>
      <c r="I241">
        <v>1002</v>
      </c>
      <c r="J241" t="s">
        <v>21</v>
      </c>
      <c r="L241" t="s">
        <v>22</v>
      </c>
      <c r="M241">
        <v>1000</v>
      </c>
    </row>
    <row r="242" spans="1:13">
      <c r="A242">
        <v>236</v>
      </c>
      <c r="B242">
        <v>1759</v>
      </c>
      <c r="C242" t="s">
        <v>624</v>
      </c>
      <c r="D242" t="s">
        <v>282</v>
      </c>
      <c r="E242" t="s">
        <v>625</v>
      </c>
      <c r="F242" t="str">
        <f>"00049485"</f>
        <v>00049485</v>
      </c>
      <c r="G242" t="s">
        <v>266</v>
      </c>
      <c r="H242" t="s">
        <v>20</v>
      </c>
      <c r="I242">
        <v>1086</v>
      </c>
      <c r="J242" t="s">
        <v>21</v>
      </c>
      <c r="L242" t="s">
        <v>22</v>
      </c>
      <c r="M242">
        <v>800</v>
      </c>
    </row>
    <row r="243" spans="1:13">
      <c r="A243">
        <v>237</v>
      </c>
      <c r="B243">
        <v>9338</v>
      </c>
      <c r="C243" t="s">
        <v>626</v>
      </c>
      <c r="D243" t="s">
        <v>58</v>
      </c>
      <c r="E243" t="s">
        <v>627</v>
      </c>
      <c r="F243" t="str">
        <f>"201510000661"</f>
        <v>201510000661</v>
      </c>
      <c r="G243" t="s">
        <v>138</v>
      </c>
      <c r="H243" t="s">
        <v>20</v>
      </c>
      <c r="I243">
        <v>1066</v>
      </c>
      <c r="J243" t="s">
        <v>21</v>
      </c>
      <c r="M243">
        <v>1388</v>
      </c>
    </row>
    <row r="244" spans="1:13">
      <c r="A244">
        <v>238</v>
      </c>
      <c r="B244">
        <v>6798</v>
      </c>
      <c r="C244" t="s">
        <v>628</v>
      </c>
      <c r="D244" t="s">
        <v>42</v>
      </c>
      <c r="E244" t="s">
        <v>629</v>
      </c>
      <c r="F244" t="str">
        <f>"201511019587"</f>
        <v>201511019587</v>
      </c>
      <c r="G244" t="s">
        <v>146</v>
      </c>
      <c r="H244" t="s">
        <v>20</v>
      </c>
      <c r="I244">
        <v>1096</v>
      </c>
      <c r="J244" t="s">
        <v>21</v>
      </c>
      <c r="L244" t="s">
        <v>22</v>
      </c>
      <c r="M244">
        <v>900</v>
      </c>
    </row>
    <row r="245" spans="1:13">
      <c r="A245">
        <v>239</v>
      </c>
      <c r="B245">
        <v>7516</v>
      </c>
      <c r="C245" t="s">
        <v>630</v>
      </c>
      <c r="D245" t="s">
        <v>42</v>
      </c>
      <c r="E245" t="s">
        <v>631</v>
      </c>
      <c r="F245" t="str">
        <f>"201511005884"</f>
        <v>201511005884</v>
      </c>
      <c r="G245" t="s">
        <v>446</v>
      </c>
      <c r="H245" t="s">
        <v>81</v>
      </c>
      <c r="I245">
        <v>1028</v>
      </c>
      <c r="J245" t="s">
        <v>21</v>
      </c>
      <c r="M245">
        <v>1346</v>
      </c>
    </row>
    <row r="246" spans="1:13">
      <c r="A246">
        <v>240</v>
      </c>
      <c r="B246">
        <v>5596</v>
      </c>
      <c r="C246" t="s">
        <v>632</v>
      </c>
      <c r="D246" t="s">
        <v>50</v>
      </c>
      <c r="E246" t="s">
        <v>633</v>
      </c>
      <c r="F246" t="str">
        <f>"201302000048"</f>
        <v>201302000048</v>
      </c>
      <c r="G246" t="s">
        <v>127</v>
      </c>
      <c r="H246" t="s">
        <v>20</v>
      </c>
      <c r="I246">
        <v>1075</v>
      </c>
      <c r="J246" t="s">
        <v>21</v>
      </c>
      <c r="L246" t="s">
        <v>22</v>
      </c>
      <c r="M246">
        <v>950</v>
      </c>
    </row>
    <row r="247" spans="1:13">
      <c r="A247">
        <v>241</v>
      </c>
      <c r="B247">
        <v>1742</v>
      </c>
      <c r="C247" t="s">
        <v>634</v>
      </c>
      <c r="D247" t="s">
        <v>75</v>
      </c>
      <c r="E247" t="s">
        <v>635</v>
      </c>
      <c r="F247" t="str">
        <f>"00049429"</f>
        <v>00049429</v>
      </c>
      <c r="G247" t="s">
        <v>120</v>
      </c>
      <c r="H247" t="s">
        <v>81</v>
      </c>
      <c r="I247">
        <v>1038</v>
      </c>
      <c r="J247" t="s">
        <v>21</v>
      </c>
      <c r="M247">
        <v>1355</v>
      </c>
    </row>
    <row r="248" spans="1:13">
      <c r="A248">
        <v>242</v>
      </c>
      <c r="B248">
        <v>12212</v>
      </c>
      <c r="C248" t="s">
        <v>636</v>
      </c>
      <c r="D248" t="s">
        <v>36</v>
      </c>
      <c r="E248" t="s">
        <v>637</v>
      </c>
      <c r="F248" t="str">
        <f>"00089096"</f>
        <v>00089096</v>
      </c>
      <c r="G248" t="s">
        <v>638</v>
      </c>
      <c r="H248" t="s">
        <v>81</v>
      </c>
      <c r="I248">
        <v>1001</v>
      </c>
      <c r="J248" t="s">
        <v>21</v>
      </c>
      <c r="M248">
        <v>1388</v>
      </c>
    </row>
    <row r="249" spans="1:13">
      <c r="A249">
        <v>243</v>
      </c>
      <c r="B249">
        <v>1081</v>
      </c>
      <c r="C249" t="s">
        <v>639</v>
      </c>
      <c r="D249" t="s">
        <v>462</v>
      </c>
      <c r="E249" t="s">
        <v>640</v>
      </c>
      <c r="F249" t="str">
        <f>"201511009390"</f>
        <v>201511009390</v>
      </c>
      <c r="G249" t="s">
        <v>100</v>
      </c>
      <c r="H249" t="s">
        <v>20</v>
      </c>
      <c r="I249">
        <v>1084</v>
      </c>
      <c r="J249" t="s">
        <v>21</v>
      </c>
      <c r="M249">
        <v>1238</v>
      </c>
    </row>
    <row r="250" spans="1:13">
      <c r="A250">
        <v>244</v>
      </c>
      <c r="B250">
        <v>962</v>
      </c>
      <c r="C250" t="s">
        <v>641</v>
      </c>
      <c r="D250" t="s">
        <v>171</v>
      </c>
      <c r="E250" t="s">
        <v>642</v>
      </c>
      <c r="F250" t="str">
        <f>"201510002713"</f>
        <v>201510002713</v>
      </c>
      <c r="G250" t="s">
        <v>187</v>
      </c>
      <c r="H250" t="s">
        <v>20</v>
      </c>
      <c r="I250">
        <v>1067</v>
      </c>
      <c r="J250" t="s">
        <v>21</v>
      </c>
      <c r="M250">
        <v>1360</v>
      </c>
    </row>
    <row r="251" spans="1:13">
      <c r="A251">
        <v>245</v>
      </c>
      <c r="B251">
        <v>4433</v>
      </c>
      <c r="C251" t="s">
        <v>643</v>
      </c>
      <c r="D251" t="s">
        <v>50</v>
      </c>
      <c r="E251" t="s">
        <v>644</v>
      </c>
      <c r="F251" t="str">
        <f>"201510000842"</f>
        <v>201510000842</v>
      </c>
      <c r="G251" t="s">
        <v>80</v>
      </c>
      <c r="H251" t="s">
        <v>20</v>
      </c>
      <c r="I251">
        <v>1074</v>
      </c>
      <c r="J251" t="s">
        <v>21</v>
      </c>
      <c r="M251">
        <v>1288</v>
      </c>
    </row>
    <row r="252" spans="1:13">
      <c r="A252">
        <v>246</v>
      </c>
      <c r="B252">
        <v>10602</v>
      </c>
      <c r="C252" t="s">
        <v>645</v>
      </c>
      <c r="D252" t="s">
        <v>122</v>
      </c>
      <c r="E252" t="s">
        <v>646</v>
      </c>
      <c r="F252" t="str">
        <f>"00095546"</f>
        <v>00095546</v>
      </c>
      <c r="G252" t="s">
        <v>90</v>
      </c>
      <c r="H252" t="s">
        <v>20</v>
      </c>
      <c r="I252">
        <v>1073</v>
      </c>
      <c r="J252" t="s">
        <v>21</v>
      </c>
      <c r="M252">
        <v>1275</v>
      </c>
    </row>
    <row r="253" spans="1:13">
      <c r="A253">
        <v>247</v>
      </c>
      <c r="B253">
        <v>10520</v>
      </c>
      <c r="C253" t="s">
        <v>647</v>
      </c>
      <c r="D253" t="s">
        <v>36</v>
      </c>
      <c r="E253" t="s">
        <v>648</v>
      </c>
      <c r="F253" t="str">
        <f>"201603000640"</f>
        <v>201603000640</v>
      </c>
      <c r="G253" t="s">
        <v>34</v>
      </c>
      <c r="H253" t="s">
        <v>132</v>
      </c>
      <c r="I253">
        <v>1105</v>
      </c>
      <c r="J253" t="s">
        <v>21</v>
      </c>
      <c r="M253">
        <v>1417</v>
      </c>
    </row>
    <row r="254" spans="1:13">
      <c r="A254">
        <v>248</v>
      </c>
      <c r="B254">
        <v>11847</v>
      </c>
      <c r="C254" t="s">
        <v>649</v>
      </c>
      <c r="D254" t="s">
        <v>39</v>
      </c>
      <c r="E254" t="s">
        <v>650</v>
      </c>
      <c r="F254" t="str">
        <f>"201406010318"</f>
        <v>201406010318</v>
      </c>
      <c r="G254" t="s">
        <v>420</v>
      </c>
      <c r="H254" t="s">
        <v>20</v>
      </c>
      <c r="I254">
        <v>1058</v>
      </c>
      <c r="J254" t="s">
        <v>21</v>
      </c>
      <c r="M254">
        <v>1496</v>
      </c>
    </row>
    <row r="255" spans="1:13">
      <c r="A255">
        <v>249</v>
      </c>
      <c r="B255">
        <v>9676</v>
      </c>
      <c r="C255" t="s">
        <v>651</v>
      </c>
      <c r="D255" t="s">
        <v>462</v>
      </c>
      <c r="E255" t="s">
        <v>652</v>
      </c>
      <c r="F255" t="str">
        <f>"201511019311"</f>
        <v>201511019311</v>
      </c>
      <c r="G255" t="s">
        <v>653</v>
      </c>
      <c r="H255" t="s">
        <v>81</v>
      </c>
      <c r="I255">
        <v>1040</v>
      </c>
      <c r="J255" t="s">
        <v>21</v>
      </c>
      <c r="K255">
        <v>6</v>
      </c>
      <c r="M255">
        <v>1188</v>
      </c>
    </row>
    <row r="256" spans="1:13">
      <c r="A256">
        <v>250</v>
      </c>
      <c r="B256">
        <v>7702</v>
      </c>
      <c r="C256" t="s">
        <v>654</v>
      </c>
      <c r="D256" t="s">
        <v>39</v>
      </c>
      <c r="E256" t="s">
        <v>655</v>
      </c>
      <c r="F256" t="str">
        <f>"201302000094"</f>
        <v>201302000094</v>
      </c>
      <c r="G256" t="s">
        <v>454</v>
      </c>
      <c r="H256" t="s">
        <v>195</v>
      </c>
      <c r="I256">
        <v>1108</v>
      </c>
      <c r="J256" t="s">
        <v>21</v>
      </c>
      <c r="K256">
        <v>8</v>
      </c>
      <c r="L256" t="s">
        <v>22</v>
      </c>
      <c r="M256">
        <v>750</v>
      </c>
    </row>
    <row r="257" spans="1:13">
      <c r="A257">
        <v>251</v>
      </c>
      <c r="B257">
        <v>196</v>
      </c>
      <c r="C257" t="s">
        <v>656</v>
      </c>
      <c r="D257" t="s">
        <v>408</v>
      </c>
      <c r="E257" t="s">
        <v>657</v>
      </c>
      <c r="F257" t="str">
        <f>"00021698"</f>
        <v>00021698</v>
      </c>
      <c r="G257" t="s">
        <v>420</v>
      </c>
      <c r="H257" t="s">
        <v>20</v>
      </c>
      <c r="I257">
        <v>1058</v>
      </c>
      <c r="J257" t="s">
        <v>21</v>
      </c>
      <c r="L257" t="s">
        <v>658</v>
      </c>
      <c r="M257">
        <v>150</v>
      </c>
    </row>
    <row r="258" spans="1:13">
      <c r="A258">
        <v>252</v>
      </c>
      <c r="B258">
        <v>7391</v>
      </c>
      <c r="C258" t="s">
        <v>659</v>
      </c>
      <c r="D258" t="s">
        <v>75</v>
      </c>
      <c r="E258" t="s">
        <v>660</v>
      </c>
      <c r="F258" t="str">
        <f>"00056910"</f>
        <v>00056910</v>
      </c>
      <c r="G258" t="s">
        <v>19</v>
      </c>
      <c r="H258" t="s">
        <v>20</v>
      </c>
      <c r="I258">
        <v>1050</v>
      </c>
      <c r="J258" t="s">
        <v>21</v>
      </c>
      <c r="M258">
        <v>1288</v>
      </c>
    </row>
    <row r="259" spans="1:13">
      <c r="A259">
        <v>253</v>
      </c>
      <c r="B259">
        <v>3131</v>
      </c>
      <c r="C259" t="s">
        <v>661</v>
      </c>
      <c r="D259" t="s">
        <v>211</v>
      </c>
      <c r="E259" t="s">
        <v>662</v>
      </c>
      <c r="F259" t="str">
        <f>"00023670"</f>
        <v>00023670</v>
      </c>
      <c r="G259" t="s">
        <v>138</v>
      </c>
      <c r="H259" t="s">
        <v>20</v>
      </c>
      <c r="I259">
        <v>1066</v>
      </c>
      <c r="J259" t="s">
        <v>21</v>
      </c>
      <c r="M259">
        <v>1488</v>
      </c>
    </row>
    <row r="260" spans="1:13">
      <c r="A260">
        <v>254</v>
      </c>
      <c r="B260">
        <v>5041</v>
      </c>
      <c r="C260" t="s">
        <v>663</v>
      </c>
      <c r="D260" t="s">
        <v>39</v>
      </c>
      <c r="E260" t="s">
        <v>664</v>
      </c>
      <c r="F260" t="str">
        <f>"201511038038"</f>
        <v>201511038038</v>
      </c>
      <c r="G260" t="s">
        <v>80</v>
      </c>
      <c r="H260" t="s">
        <v>20</v>
      </c>
      <c r="I260">
        <v>1074</v>
      </c>
      <c r="J260" t="s">
        <v>21</v>
      </c>
      <c r="M260">
        <v>1288</v>
      </c>
    </row>
    <row r="261" spans="1:13">
      <c r="A261">
        <v>255</v>
      </c>
      <c r="B261">
        <v>1797</v>
      </c>
      <c r="C261" t="s">
        <v>665</v>
      </c>
      <c r="D261" t="s">
        <v>58</v>
      </c>
      <c r="E261" t="s">
        <v>666</v>
      </c>
      <c r="F261" t="str">
        <f>"00016289"</f>
        <v>00016289</v>
      </c>
      <c r="G261" t="s">
        <v>163</v>
      </c>
      <c r="H261" t="s">
        <v>20</v>
      </c>
      <c r="I261">
        <v>1063</v>
      </c>
      <c r="J261" t="s">
        <v>21</v>
      </c>
      <c r="M261">
        <v>1404</v>
      </c>
    </row>
    <row r="262" spans="1:13">
      <c r="A262">
        <v>256</v>
      </c>
      <c r="B262">
        <v>5163</v>
      </c>
      <c r="C262" t="s">
        <v>667</v>
      </c>
      <c r="D262" t="s">
        <v>148</v>
      </c>
      <c r="E262" t="s">
        <v>668</v>
      </c>
      <c r="F262" t="str">
        <f>"00096316"</f>
        <v>00096316</v>
      </c>
      <c r="G262" t="s">
        <v>669</v>
      </c>
      <c r="H262" t="s">
        <v>20</v>
      </c>
      <c r="I262">
        <v>1088</v>
      </c>
      <c r="J262" t="s">
        <v>21</v>
      </c>
      <c r="M262">
        <v>1588</v>
      </c>
    </row>
    <row r="263" spans="1:13">
      <c r="A263">
        <v>257</v>
      </c>
      <c r="B263">
        <v>3043</v>
      </c>
      <c r="C263" t="s">
        <v>670</v>
      </c>
      <c r="D263" t="s">
        <v>214</v>
      </c>
      <c r="E263" t="s">
        <v>671</v>
      </c>
      <c r="F263" t="str">
        <f>"00024580"</f>
        <v>00024580</v>
      </c>
      <c r="G263" t="s">
        <v>48</v>
      </c>
      <c r="H263" t="s">
        <v>81</v>
      </c>
      <c r="I263">
        <v>1004</v>
      </c>
      <c r="J263" t="s">
        <v>21</v>
      </c>
      <c r="L263" t="s">
        <v>22</v>
      </c>
      <c r="M263">
        <v>1300</v>
      </c>
    </row>
    <row r="264" spans="1:13">
      <c r="A264">
        <v>258</v>
      </c>
      <c r="B264">
        <v>4999</v>
      </c>
      <c r="C264" t="s">
        <v>672</v>
      </c>
      <c r="D264" t="s">
        <v>673</v>
      </c>
      <c r="E264" t="s">
        <v>674</v>
      </c>
      <c r="F264" t="str">
        <f>"00088164"</f>
        <v>00088164</v>
      </c>
      <c r="G264" t="s">
        <v>163</v>
      </c>
      <c r="H264" t="s">
        <v>20</v>
      </c>
      <c r="I264">
        <v>1063</v>
      </c>
      <c r="J264" t="s">
        <v>21</v>
      </c>
      <c r="L264" t="s">
        <v>22</v>
      </c>
      <c r="M264">
        <v>950</v>
      </c>
    </row>
    <row r="265" spans="1:13">
      <c r="A265">
        <v>259</v>
      </c>
      <c r="B265">
        <v>1163</v>
      </c>
      <c r="C265" t="s">
        <v>675</v>
      </c>
      <c r="D265" t="s">
        <v>408</v>
      </c>
      <c r="E265" t="s">
        <v>676</v>
      </c>
      <c r="F265" t="str">
        <f>"201511032063"</f>
        <v>201511032063</v>
      </c>
      <c r="G265" t="s">
        <v>677</v>
      </c>
      <c r="H265" t="s">
        <v>20</v>
      </c>
      <c r="I265">
        <v>1102</v>
      </c>
      <c r="J265" t="s">
        <v>21</v>
      </c>
      <c r="K265">
        <v>6</v>
      </c>
      <c r="M265">
        <v>1069</v>
      </c>
    </row>
    <row r="266" spans="1:13">
      <c r="A266">
        <v>260</v>
      </c>
      <c r="B266">
        <v>7763</v>
      </c>
      <c r="C266" t="s">
        <v>678</v>
      </c>
      <c r="D266" t="s">
        <v>171</v>
      </c>
      <c r="E266" t="s">
        <v>679</v>
      </c>
      <c r="F266" t="str">
        <f>"00088346"</f>
        <v>00088346</v>
      </c>
      <c r="G266" t="s">
        <v>198</v>
      </c>
      <c r="H266" t="s">
        <v>20</v>
      </c>
      <c r="I266">
        <v>1072</v>
      </c>
      <c r="J266" t="s">
        <v>21</v>
      </c>
      <c r="K266">
        <v>6</v>
      </c>
      <c r="M266">
        <v>1482</v>
      </c>
    </row>
    <row r="267" spans="1:13">
      <c r="A267">
        <v>261</v>
      </c>
      <c r="B267">
        <v>8418</v>
      </c>
      <c r="C267" t="s">
        <v>680</v>
      </c>
      <c r="D267" t="s">
        <v>681</v>
      </c>
      <c r="E267" t="s">
        <v>682</v>
      </c>
      <c r="F267" t="str">
        <f>"00085837"</f>
        <v>00085837</v>
      </c>
      <c r="G267" t="s">
        <v>138</v>
      </c>
      <c r="H267" t="s">
        <v>683</v>
      </c>
      <c r="I267">
        <v>1106</v>
      </c>
      <c r="J267" t="s">
        <v>21</v>
      </c>
      <c r="M267">
        <v>1388</v>
      </c>
    </row>
    <row r="268" spans="1:13">
      <c r="A268">
        <v>262</v>
      </c>
      <c r="B268">
        <v>217</v>
      </c>
      <c r="C268" t="s">
        <v>684</v>
      </c>
      <c r="D268" t="s">
        <v>118</v>
      </c>
      <c r="E268" t="s">
        <v>685</v>
      </c>
      <c r="F268" t="str">
        <f>"201406010260"</f>
        <v>201406010260</v>
      </c>
      <c r="G268" t="s">
        <v>56</v>
      </c>
      <c r="H268" t="s">
        <v>81</v>
      </c>
      <c r="I268">
        <v>1013</v>
      </c>
      <c r="J268" t="s">
        <v>21</v>
      </c>
      <c r="L268" t="s">
        <v>22</v>
      </c>
      <c r="M268">
        <v>950</v>
      </c>
    </row>
    <row r="269" spans="1:13">
      <c r="A269">
        <v>263</v>
      </c>
      <c r="B269">
        <v>11901</v>
      </c>
      <c r="C269" t="s">
        <v>686</v>
      </c>
      <c r="D269" t="s">
        <v>75</v>
      </c>
      <c r="E269" t="s">
        <v>687</v>
      </c>
      <c r="F269" t="str">
        <f>"00027764"</f>
        <v>00027764</v>
      </c>
      <c r="G269" t="s">
        <v>322</v>
      </c>
      <c r="H269" t="s">
        <v>20</v>
      </c>
      <c r="I269">
        <v>1047</v>
      </c>
      <c r="J269" t="s">
        <v>21</v>
      </c>
      <c r="M269">
        <v>1388</v>
      </c>
    </row>
    <row r="270" spans="1:13">
      <c r="A270">
        <v>264</v>
      </c>
      <c r="B270">
        <v>11656</v>
      </c>
      <c r="C270" t="s">
        <v>688</v>
      </c>
      <c r="D270" t="s">
        <v>122</v>
      </c>
      <c r="E270" t="s">
        <v>689</v>
      </c>
      <c r="F270" t="str">
        <f>"00090351"</f>
        <v>00090351</v>
      </c>
      <c r="G270" t="s">
        <v>595</v>
      </c>
      <c r="H270" t="s">
        <v>20</v>
      </c>
      <c r="I270">
        <v>1060</v>
      </c>
      <c r="J270" t="s">
        <v>21</v>
      </c>
      <c r="L270" t="s">
        <v>22</v>
      </c>
      <c r="M270">
        <v>1100</v>
      </c>
    </row>
    <row r="271" spans="1:13">
      <c r="A271">
        <v>265</v>
      </c>
      <c r="B271">
        <v>2418</v>
      </c>
      <c r="C271" t="s">
        <v>690</v>
      </c>
      <c r="D271" t="s">
        <v>691</v>
      </c>
      <c r="E271" t="s">
        <v>692</v>
      </c>
      <c r="F271" t="str">
        <f>"201604001628"</f>
        <v>201604001628</v>
      </c>
      <c r="G271" t="s">
        <v>478</v>
      </c>
      <c r="H271" t="s">
        <v>20</v>
      </c>
      <c r="I271">
        <v>1051</v>
      </c>
      <c r="J271" t="s">
        <v>21</v>
      </c>
      <c r="M271">
        <v>1438</v>
      </c>
    </row>
    <row r="272" spans="1:13">
      <c r="A272">
        <v>266</v>
      </c>
      <c r="B272">
        <v>8126</v>
      </c>
      <c r="C272" t="s">
        <v>693</v>
      </c>
      <c r="D272" t="s">
        <v>36</v>
      </c>
      <c r="E272" t="s">
        <v>694</v>
      </c>
      <c r="F272" t="str">
        <f>"00016867"</f>
        <v>00016867</v>
      </c>
      <c r="G272" t="s">
        <v>446</v>
      </c>
      <c r="H272" t="s">
        <v>81</v>
      </c>
      <c r="I272">
        <v>1028</v>
      </c>
      <c r="J272" t="s">
        <v>21</v>
      </c>
      <c r="M272">
        <v>1439</v>
      </c>
    </row>
    <row r="273" spans="1:13">
      <c r="A273">
        <v>267</v>
      </c>
      <c r="B273">
        <v>12467</v>
      </c>
      <c r="C273" t="s">
        <v>695</v>
      </c>
      <c r="D273" t="s">
        <v>171</v>
      </c>
      <c r="E273" t="s">
        <v>696</v>
      </c>
      <c r="F273" t="str">
        <f>"201511015478"</f>
        <v>201511015478</v>
      </c>
      <c r="G273" t="s">
        <v>638</v>
      </c>
      <c r="H273" t="s">
        <v>20</v>
      </c>
      <c r="I273">
        <v>1044</v>
      </c>
      <c r="J273" t="s">
        <v>21</v>
      </c>
      <c r="M273">
        <v>1288</v>
      </c>
    </row>
    <row r="274" spans="1:13">
      <c r="A274">
        <v>268</v>
      </c>
      <c r="B274">
        <v>4558</v>
      </c>
      <c r="C274" t="s">
        <v>697</v>
      </c>
      <c r="D274" t="s">
        <v>78</v>
      </c>
      <c r="E274" t="s">
        <v>698</v>
      </c>
      <c r="F274" t="str">
        <f>"00040233"</f>
        <v>00040233</v>
      </c>
      <c r="G274" t="s">
        <v>48</v>
      </c>
      <c r="H274" t="s">
        <v>20</v>
      </c>
      <c r="I274">
        <v>1046</v>
      </c>
      <c r="J274" t="s">
        <v>21</v>
      </c>
      <c r="L274" t="s">
        <v>22</v>
      </c>
      <c r="M274">
        <v>1100</v>
      </c>
    </row>
    <row r="275" spans="1:13">
      <c r="A275">
        <v>269</v>
      </c>
      <c r="B275">
        <v>935</v>
      </c>
      <c r="C275" t="s">
        <v>699</v>
      </c>
      <c r="D275" t="s">
        <v>42</v>
      </c>
      <c r="E275" t="s">
        <v>700</v>
      </c>
      <c r="F275" t="str">
        <f>"00003989"</f>
        <v>00003989</v>
      </c>
      <c r="G275" t="s">
        <v>120</v>
      </c>
      <c r="H275" t="s">
        <v>20</v>
      </c>
      <c r="I275">
        <v>1100</v>
      </c>
      <c r="J275" t="s">
        <v>21</v>
      </c>
      <c r="M275">
        <v>1288</v>
      </c>
    </row>
    <row r="276" spans="1:13">
      <c r="A276">
        <v>270</v>
      </c>
      <c r="B276">
        <v>6226</v>
      </c>
      <c r="C276" t="s">
        <v>701</v>
      </c>
      <c r="D276" t="s">
        <v>171</v>
      </c>
      <c r="E276" t="s">
        <v>702</v>
      </c>
      <c r="F276" t="str">
        <f>"00028073"</f>
        <v>00028073</v>
      </c>
      <c r="G276" t="s">
        <v>703</v>
      </c>
      <c r="H276" t="s">
        <v>65</v>
      </c>
      <c r="I276">
        <v>1126</v>
      </c>
      <c r="J276" t="s">
        <v>21</v>
      </c>
      <c r="K276">
        <v>6</v>
      </c>
      <c r="M276">
        <v>988</v>
      </c>
    </row>
    <row r="277" spans="1:13">
      <c r="A277">
        <v>271</v>
      </c>
      <c r="B277">
        <v>289</v>
      </c>
      <c r="C277" t="s">
        <v>704</v>
      </c>
      <c r="D277" t="s">
        <v>39</v>
      </c>
      <c r="E277" t="s">
        <v>705</v>
      </c>
      <c r="F277" t="str">
        <f>"201512005200"</f>
        <v>201512005200</v>
      </c>
      <c r="G277" t="s">
        <v>225</v>
      </c>
      <c r="H277" t="s">
        <v>81</v>
      </c>
      <c r="I277">
        <v>1032</v>
      </c>
      <c r="J277" t="s">
        <v>21</v>
      </c>
      <c r="M277">
        <v>1388</v>
      </c>
    </row>
    <row r="278" spans="1:13">
      <c r="A278">
        <v>272</v>
      </c>
      <c r="B278">
        <v>4901</v>
      </c>
      <c r="C278" t="s">
        <v>706</v>
      </c>
      <c r="D278" t="s">
        <v>118</v>
      </c>
      <c r="E278" t="s">
        <v>707</v>
      </c>
      <c r="F278" t="str">
        <f>"00091633"</f>
        <v>00091633</v>
      </c>
      <c r="G278" t="s">
        <v>69</v>
      </c>
      <c r="H278" t="s">
        <v>81</v>
      </c>
      <c r="I278">
        <v>1007</v>
      </c>
      <c r="J278" t="s">
        <v>21</v>
      </c>
      <c r="M278">
        <v>1434</v>
      </c>
    </row>
    <row r="279" spans="1:13">
      <c r="A279">
        <v>273</v>
      </c>
      <c r="B279">
        <v>6083</v>
      </c>
      <c r="C279" t="s">
        <v>708</v>
      </c>
      <c r="D279" t="s">
        <v>442</v>
      </c>
      <c r="E279" t="s">
        <v>709</v>
      </c>
      <c r="F279" t="str">
        <f>"201511010122"</f>
        <v>201511010122</v>
      </c>
      <c r="G279" t="s">
        <v>90</v>
      </c>
      <c r="H279" t="s">
        <v>20</v>
      </c>
      <c r="I279">
        <v>1073</v>
      </c>
      <c r="J279" t="s">
        <v>21</v>
      </c>
      <c r="L279" t="s">
        <v>22</v>
      </c>
      <c r="M279">
        <v>800</v>
      </c>
    </row>
    <row r="280" spans="1:13">
      <c r="A280">
        <v>274</v>
      </c>
      <c r="B280">
        <v>12525</v>
      </c>
      <c r="C280" t="s">
        <v>710</v>
      </c>
      <c r="D280" t="s">
        <v>17</v>
      </c>
      <c r="E280" t="s">
        <v>711</v>
      </c>
      <c r="F280" t="str">
        <f>"00045836"</f>
        <v>00045836</v>
      </c>
      <c r="G280" t="s">
        <v>84</v>
      </c>
      <c r="H280" t="s">
        <v>20</v>
      </c>
      <c r="I280">
        <v>1098</v>
      </c>
      <c r="J280" t="s">
        <v>21</v>
      </c>
      <c r="L280" t="s">
        <v>22</v>
      </c>
      <c r="M280">
        <v>875</v>
      </c>
    </row>
    <row r="281" spans="1:13">
      <c r="A281">
        <v>275</v>
      </c>
      <c r="B281">
        <v>11647</v>
      </c>
      <c r="C281" t="s">
        <v>712</v>
      </c>
      <c r="D281" t="s">
        <v>118</v>
      </c>
      <c r="E281" t="s">
        <v>713</v>
      </c>
      <c r="F281" t="str">
        <f>"00101796"</f>
        <v>00101796</v>
      </c>
      <c r="G281" t="s">
        <v>106</v>
      </c>
      <c r="H281" t="s">
        <v>20</v>
      </c>
      <c r="I281">
        <v>1076</v>
      </c>
      <c r="J281" t="s">
        <v>21</v>
      </c>
      <c r="L281" t="s">
        <v>22</v>
      </c>
      <c r="M281">
        <v>800</v>
      </c>
    </row>
    <row r="282" spans="1:13">
      <c r="A282">
        <v>276</v>
      </c>
      <c r="B282">
        <v>9668</v>
      </c>
      <c r="C282" t="s">
        <v>714</v>
      </c>
      <c r="D282" t="s">
        <v>24</v>
      </c>
      <c r="E282" t="s">
        <v>715</v>
      </c>
      <c r="F282" t="str">
        <f>"00087881"</f>
        <v>00087881</v>
      </c>
      <c r="G282" t="s">
        <v>518</v>
      </c>
      <c r="H282" t="s">
        <v>20</v>
      </c>
      <c r="I282">
        <v>1069</v>
      </c>
      <c r="J282" t="s">
        <v>21</v>
      </c>
      <c r="L282" t="s">
        <v>22</v>
      </c>
      <c r="M282">
        <v>1000</v>
      </c>
    </row>
    <row r="283" spans="1:13">
      <c r="A283">
        <v>277</v>
      </c>
      <c r="B283">
        <v>9600</v>
      </c>
      <c r="C283" t="s">
        <v>716</v>
      </c>
      <c r="D283" t="s">
        <v>75</v>
      </c>
      <c r="E283" t="s">
        <v>717</v>
      </c>
      <c r="F283" t="str">
        <f>"00103217"</f>
        <v>00103217</v>
      </c>
      <c r="G283" t="s">
        <v>718</v>
      </c>
      <c r="H283" t="s">
        <v>719</v>
      </c>
      <c r="I283">
        <v>1119</v>
      </c>
      <c r="J283" t="s">
        <v>21</v>
      </c>
      <c r="M283">
        <v>1338</v>
      </c>
    </row>
    <row r="284" spans="1:13">
      <c r="A284">
        <v>278</v>
      </c>
      <c r="B284">
        <v>5086</v>
      </c>
      <c r="C284" t="s">
        <v>720</v>
      </c>
      <c r="D284" t="s">
        <v>462</v>
      </c>
      <c r="E284" t="s">
        <v>721</v>
      </c>
      <c r="F284" t="str">
        <f>"00050173"</f>
        <v>00050173</v>
      </c>
      <c r="G284" t="s">
        <v>216</v>
      </c>
      <c r="H284" t="s">
        <v>20</v>
      </c>
      <c r="I284">
        <v>1101</v>
      </c>
      <c r="J284" t="s">
        <v>21</v>
      </c>
      <c r="L284" t="s">
        <v>22</v>
      </c>
      <c r="M284">
        <v>1100</v>
      </c>
    </row>
    <row r="285" spans="1:13">
      <c r="A285">
        <v>279</v>
      </c>
      <c r="B285">
        <v>7576</v>
      </c>
      <c r="C285" t="s">
        <v>722</v>
      </c>
      <c r="D285" t="s">
        <v>476</v>
      </c>
      <c r="E285" t="s">
        <v>723</v>
      </c>
      <c r="F285" t="str">
        <f>"201511005832"</f>
        <v>201511005832</v>
      </c>
      <c r="G285" t="s">
        <v>454</v>
      </c>
      <c r="H285" t="s">
        <v>20</v>
      </c>
      <c r="I285">
        <v>1054</v>
      </c>
      <c r="J285" t="s">
        <v>21</v>
      </c>
      <c r="M285">
        <v>1488</v>
      </c>
    </row>
    <row r="286" spans="1:13">
      <c r="A286">
        <v>280</v>
      </c>
      <c r="B286">
        <v>3979</v>
      </c>
      <c r="C286" t="s">
        <v>724</v>
      </c>
      <c r="D286" t="s">
        <v>54</v>
      </c>
      <c r="E286" t="s">
        <v>725</v>
      </c>
      <c r="F286" t="str">
        <f>"00070622"</f>
        <v>00070622</v>
      </c>
      <c r="G286" t="s">
        <v>292</v>
      </c>
      <c r="H286" t="s">
        <v>20</v>
      </c>
      <c r="I286">
        <v>1077</v>
      </c>
      <c r="J286" t="s">
        <v>21</v>
      </c>
      <c r="L286" t="s">
        <v>22</v>
      </c>
      <c r="M286">
        <v>800</v>
      </c>
    </row>
    <row r="287" spans="1:13">
      <c r="A287">
        <v>281</v>
      </c>
      <c r="B287">
        <v>2440</v>
      </c>
      <c r="C287" t="s">
        <v>726</v>
      </c>
      <c r="D287" t="s">
        <v>161</v>
      </c>
      <c r="E287" t="s">
        <v>727</v>
      </c>
      <c r="F287" t="str">
        <f>"00005188"</f>
        <v>00005188</v>
      </c>
      <c r="G287" t="s">
        <v>454</v>
      </c>
      <c r="H287" t="s">
        <v>20</v>
      </c>
      <c r="I287">
        <v>1054</v>
      </c>
      <c r="J287" t="s">
        <v>21</v>
      </c>
      <c r="L287" t="s">
        <v>22</v>
      </c>
      <c r="M287">
        <v>900</v>
      </c>
    </row>
    <row r="288" spans="1:13">
      <c r="A288">
        <v>282</v>
      </c>
      <c r="B288">
        <v>5112</v>
      </c>
      <c r="C288" t="s">
        <v>728</v>
      </c>
      <c r="D288" t="s">
        <v>36</v>
      </c>
      <c r="E288" t="s">
        <v>729</v>
      </c>
      <c r="F288" t="str">
        <f>"201511021326"</f>
        <v>201511021326</v>
      </c>
      <c r="G288" t="s">
        <v>69</v>
      </c>
      <c r="H288" t="s">
        <v>81</v>
      </c>
      <c r="I288">
        <v>1007</v>
      </c>
      <c r="J288" t="s">
        <v>21</v>
      </c>
      <c r="M288">
        <v>1338</v>
      </c>
    </row>
    <row r="289" spans="1:13">
      <c r="A289">
        <v>283</v>
      </c>
      <c r="B289">
        <v>7953</v>
      </c>
      <c r="C289" t="s">
        <v>730</v>
      </c>
      <c r="D289" t="s">
        <v>462</v>
      </c>
      <c r="E289" t="s">
        <v>731</v>
      </c>
      <c r="F289" t="str">
        <f>"00087699"</f>
        <v>00087699</v>
      </c>
      <c r="G289" t="s">
        <v>428</v>
      </c>
      <c r="H289" t="s">
        <v>683</v>
      </c>
      <c r="I289">
        <v>1107</v>
      </c>
      <c r="J289" t="s">
        <v>21</v>
      </c>
      <c r="K289">
        <v>6</v>
      </c>
      <c r="M289">
        <v>1078</v>
      </c>
    </row>
    <row r="290" spans="1:13">
      <c r="A290">
        <v>284</v>
      </c>
      <c r="B290">
        <v>9243</v>
      </c>
      <c r="C290" t="s">
        <v>732</v>
      </c>
      <c r="D290" t="s">
        <v>39</v>
      </c>
      <c r="E290" t="s">
        <v>733</v>
      </c>
      <c r="F290" t="str">
        <f>"00087207"</f>
        <v>00087207</v>
      </c>
      <c r="G290" t="s">
        <v>84</v>
      </c>
      <c r="H290" t="s">
        <v>20</v>
      </c>
      <c r="I290">
        <v>1098</v>
      </c>
      <c r="J290" t="s">
        <v>21</v>
      </c>
      <c r="M290">
        <v>1288</v>
      </c>
    </row>
    <row r="291" spans="1:13">
      <c r="A291">
        <v>285</v>
      </c>
      <c r="B291">
        <v>8593</v>
      </c>
      <c r="C291" t="s">
        <v>734</v>
      </c>
      <c r="D291" t="s">
        <v>118</v>
      </c>
      <c r="E291" t="s">
        <v>735</v>
      </c>
      <c r="F291" t="str">
        <f>"201511020091"</f>
        <v>201511020091</v>
      </c>
      <c r="G291" t="s">
        <v>736</v>
      </c>
      <c r="H291" t="s">
        <v>20</v>
      </c>
      <c r="I291">
        <v>1056</v>
      </c>
      <c r="J291" t="s">
        <v>21</v>
      </c>
      <c r="K291">
        <v>6</v>
      </c>
      <c r="M291">
        <v>1318</v>
      </c>
    </row>
    <row r="292" spans="1:13">
      <c r="A292">
        <v>286</v>
      </c>
      <c r="B292">
        <v>10495</v>
      </c>
      <c r="C292" t="s">
        <v>737</v>
      </c>
      <c r="D292" t="s">
        <v>24</v>
      </c>
      <c r="E292" t="s">
        <v>738</v>
      </c>
      <c r="F292" t="str">
        <f>"00070030"</f>
        <v>00070030</v>
      </c>
      <c r="G292" t="s">
        <v>109</v>
      </c>
      <c r="H292" t="s">
        <v>20</v>
      </c>
      <c r="I292">
        <v>1079</v>
      </c>
      <c r="J292" t="s">
        <v>21</v>
      </c>
      <c r="M292">
        <v>1238</v>
      </c>
    </row>
    <row r="293" spans="1:13">
      <c r="A293">
        <v>287</v>
      </c>
      <c r="B293">
        <v>10116</v>
      </c>
      <c r="C293" t="s">
        <v>739</v>
      </c>
      <c r="D293" t="s">
        <v>171</v>
      </c>
      <c r="E293" t="s">
        <v>740</v>
      </c>
      <c r="F293" t="str">
        <f>"00095891"</f>
        <v>00095891</v>
      </c>
      <c r="G293" t="s">
        <v>348</v>
      </c>
      <c r="H293" t="s">
        <v>81</v>
      </c>
      <c r="I293">
        <v>1008</v>
      </c>
      <c r="J293" t="s">
        <v>21</v>
      </c>
      <c r="L293" t="s">
        <v>22</v>
      </c>
      <c r="M293">
        <v>900</v>
      </c>
    </row>
    <row r="294" spans="1:13">
      <c r="A294">
        <v>288</v>
      </c>
      <c r="B294">
        <v>1463</v>
      </c>
      <c r="C294" t="s">
        <v>741</v>
      </c>
      <c r="D294" t="s">
        <v>62</v>
      </c>
      <c r="E294" t="s">
        <v>742</v>
      </c>
      <c r="F294" t="str">
        <f>"00073939"</f>
        <v>00073939</v>
      </c>
      <c r="G294" t="s">
        <v>34</v>
      </c>
      <c r="H294" t="s">
        <v>20</v>
      </c>
      <c r="I294">
        <v>1070</v>
      </c>
      <c r="J294" t="s">
        <v>21</v>
      </c>
      <c r="L294" t="s">
        <v>22</v>
      </c>
      <c r="M294">
        <v>950</v>
      </c>
    </row>
    <row r="295" spans="1:13">
      <c r="A295">
        <v>289</v>
      </c>
      <c r="B295">
        <v>2347</v>
      </c>
      <c r="C295" t="s">
        <v>743</v>
      </c>
      <c r="D295" t="s">
        <v>202</v>
      </c>
      <c r="E295" t="s">
        <v>744</v>
      </c>
      <c r="F295" t="str">
        <f>"00079743"</f>
        <v>00079743</v>
      </c>
      <c r="G295" t="s">
        <v>109</v>
      </c>
      <c r="H295" t="s">
        <v>20</v>
      </c>
      <c r="I295">
        <v>1079</v>
      </c>
      <c r="J295" t="s">
        <v>21</v>
      </c>
      <c r="L295" t="s">
        <v>22</v>
      </c>
      <c r="M295">
        <v>800</v>
      </c>
    </row>
    <row r="296" spans="1:13">
      <c r="A296">
        <v>290</v>
      </c>
      <c r="B296">
        <v>12027</v>
      </c>
      <c r="C296" t="s">
        <v>745</v>
      </c>
      <c r="D296" t="s">
        <v>36</v>
      </c>
      <c r="E296" t="s">
        <v>746</v>
      </c>
      <c r="F296" t="str">
        <f>"00039172"</f>
        <v>00039172</v>
      </c>
      <c r="G296" t="s">
        <v>555</v>
      </c>
      <c r="H296" t="s">
        <v>20</v>
      </c>
      <c r="I296">
        <v>1082</v>
      </c>
      <c r="J296" t="s">
        <v>21</v>
      </c>
      <c r="M296">
        <v>1288</v>
      </c>
    </row>
    <row r="297" spans="1:13">
      <c r="A297">
        <v>291</v>
      </c>
      <c r="B297">
        <v>11806</v>
      </c>
      <c r="C297" t="s">
        <v>747</v>
      </c>
      <c r="D297" t="s">
        <v>42</v>
      </c>
      <c r="E297" t="s">
        <v>748</v>
      </c>
      <c r="F297" t="str">
        <f>"201604004916"</f>
        <v>201604004916</v>
      </c>
      <c r="G297" t="s">
        <v>141</v>
      </c>
      <c r="H297" t="s">
        <v>20</v>
      </c>
      <c r="I297">
        <v>1045</v>
      </c>
      <c r="J297" t="s">
        <v>21</v>
      </c>
      <c r="L297" t="s">
        <v>22</v>
      </c>
      <c r="M297">
        <v>1300</v>
      </c>
    </row>
    <row r="298" spans="1:13">
      <c r="A298">
        <v>292</v>
      </c>
      <c r="B298">
        <v>9675</v>
      </c>
      <c r="C298" t="s">
        <v>749</v>
      </c>
      <c r="D298" t="s">
        <v>462</v>
      </c>
      <c r="E298" t="s">
        <v>750</v>
      </c>
      <c r="F298" t="str">
        <f>"00103578"</f>
        <v>00103578</v>
      </c>
      <c r="G298" t="s">
        <v>135</v>
      </c>
      <c r="H298" t="s">
        <v>20</v>
      </c>
      <c r="I298">
        <v>1052</v>
      </c>
      <c r="J298" t="s">
        <v>21</v>
      </c>
      <c r="L298" t="s">
        <v>22</v>
      </c>
      <c r="M298">
        <v>900</v>
      </c>
    </row>
    <row r="299" spans="1:13">
      <c r="A299">
        <v>293</v>
      </c>
      <c r="B299">
        <v>9417</v>
      </c>
      <c r="C299" t="s">
        <v>751</v>
      </c>
      <c r="D299" t="s">
        <v>462</v>
      </c>
      <c r="E299" t="s">
        <v>752</v>
      </c>
      <c r="F299" t="str">
        <f>"00086963"</f>
        <v>00086963</v>
      </c>
      <c r="G299" t="s">
        <v>120</v>
      </c>
      <c r="H299" t="s">
        <v>20</v>
      </c>
      <c r="I299">
        <v>1100</v>
      </c>
      <c r="J299" t="s">
        <v>21</v>
      </c>
      <c r="L299" t="s">
        <v>22</v>
      </c>
      <c r="M299">
        <v>800</v>
      </c>
    </row>
    <row r="300" spans="1:13">
      <c r="A300">
        <v>294</v>
      </c>
      <c r="B300">
        <v>9723</v>
      </c>
      <c r="C300" t="s">
        <v>753</v>
      </c>
      <c r="D300" t="s">
        <v>548</v>
      </c>
      <c r="E300" t="s">
        <v>754</v>
      </c>
      <c r="F300" t="str">
        <f>"200912000338"</f>
        <v>200912000338</v>
      </c>
      <c r="G300" t="s">
        <v>755</v>
      </c>
      <c r="H300" t="s">
        <v>81</v>
      </c>
      <c r="I300">
        <v>1029</v>
      </c>
      <c r="J300" t="s">
        <v>21</v>
      </c>
      <c r="M300">
        <v>1481</v>
      </c>
    </row>
    <row r="301" spans="1:13">
      <c r="A301">
        <v>295</v>
      </c>
      <c r="B301">
        <v>2161</v>
      </c>
      <c r="C301" t="s">
        <v>756</v>
      </c>
      <c r="D301" t="s">
        <v>118</v>
      </c>
      <c r="E301" t="s">
        <v>757</v>
      </c>
      <c r="F301" t="str">
        <f>"00085613"</f>
        <v>00085613</v>
      </c>
      <c r="G301" t="s">
        <v>84</v>
      </c>
      <c r="H301" t="s">
        <v>81</v>
      </c>
      <c r="I301">
        <v>1036</v>
      </c>
      <c r="J301" t="s">
        <v>21</v>
      </c>
      <c r="M301">
        <v>1288</v>
      </c>
    </row>
    <row r="302" spans="1:13">
      <c r="A302">
        <v>296</v>
      </c>
      <c r="B302">
        <v>10616</v>
      </c>
      <c r="C302" t="s">
        <v>758</v>
      </c>
      <c r="D302" t="s">
        <v>39</v>
      </c>
      <c r="E302" t="s">
        <v>759</v>
      </c>
      <c r="F302" t="str">
        <f>"201406005607"</f>
        <v>201406005607</v>
      </c>
      <c r="G302" t="s">
        <v>292</v>
      </c>
      <c r="H302" t="s">
        <v>20</v>
      </c>
      <c r="I302">
        <v>1077</v>
      </c>
      <c r="J302" t="s">
        <v>21</v>
      </c>
      <c r="M302">
        <v>1238</v>
      </c>
    </row>
    <row r="303" spans="1:13">
      <c r="A303">
        <v>297</v>
      </c>
      <c r="B303">
        <v>7075</v>
      </c>
      <c r="C303" t="s">
        <v>760</v>
      </c>
      <c r="D303" t="s">
        <v>462</v>
      </c>
      <c r="E303" t="s">
        <v>761</v>
      </c>
      <c r="F303" t="str">
        <f>"00049489"</f>
        <v>00049489</v>
      </c>
      <c r="G303" t="s">
        <v>34</v>
      </c>
      <c r="H303" t="s">
        <v>20</v>
      </c>
      <c r="I303">
        <v>1070</v>
      </c>
      <c r="J303" t="s">
        <v>21</v>
      </c>
      <c r="L303" t="s">
        <v>22</v>
      </c>
      <c r="M303">
        <v>900</v>
      </c>
    </row>
    <row r="304" spans="1:13">
      <c r="A304">
        <v>298</v>
      </c>
      <c r="B304">
        <v>4234</v>
      </c>
      <c r="C304" t="s">
        <v>762</v>
      </c>
      <c r="D304" t="s">
        <v>462</v>
      </c>
      <c r="E304" t="s">
        <v>763</v>
      </c>
      <c r="F304" t="str">
        <f>"00066990"</f>
        <v>00066990</v>
      </c>
      <c r="G304" t="s">
        <v>84</v>
      </c>
      <c r="H304" t="s">
        <v>81</v>
      </c>
      <c r="I304">
        <v>1036</v>
      </c>
      <c r="J304" t="s">
        <v>21</v>
      </c>
      <c r="L304" t="s">
        <v>22</v>
      </c>
      <c r="M304">
        <v>950</v>
      </c>
    </row>
    <row r="305" spans="1:13">
      <c r="A305">
        <v>299</v>
      </c>
      <c r="B305">
        <v>1628</v>
      </c>
      <c r="C305" t="s">
        <v>764</v>
      </c>
      <c r="D305" t="s">
        <v>39</v>
      </c>
      <c r="E305" t="s">
        <v>765</v>
      </c>
      <c r="F305" t="str">
        <f>"201507003782"</f>
        <v>201507003782</v>
      </c>
      <c r="G305" t="s">
        <v>73</v>
      </c>
      <c r="H305" t="s">
        <v>20</v>
      </c>
      <c r="I305">
        <v>1080</v>
      </c>
      <c r="J305" t="s">
        <v>21</v>
      </c>
      <c r="M305">
        <v>1274</v>
      </c>
    </row>
    <row r="306" spans="1:13">
      <c r="A306">
        <v>300</v>
      </c>
      <c r="B306">
        <v>5942</v>
      </c>
      <c r="C306" t="s">
        <v>766</v>
      </c>
      <c r="D306" t="s">
        <v>75</v>
      </c>
      <c r="E306" t="s">
        <v>767</v>
      </c>
      <c r="F306" t="str">
        <f>"00085163"</f>
        <v>00085163</v>
      </c>
      <c r="G306" t="s">
        <v>768</v>
      </c>
      <c r="H306" t="s">
        <v>20</v>
      </c>
      <c r="I306">
        <v>1087</v>
      </c>
      <c r="J306" t="s">
        <v>21</v>
      </c>
      <c r="K306">
        <v>6</v>
      </c>
      <c r="M306">
        <v>1389</v>
      </c>
    </row>
    <row r="307" spans="1:13">
      <c r="A307">
        <v>301</v>
      </c>
      <c r="B307">
        <v>9590</v>
      </c>
      <c r="C307" t="s">
        <v>769</v>
      </c>
      <c r="D307" t="s">
        <v>408</v>
      </c>
      <c r="E307" t="s">
        <v>770</v>
      </c>
      <c r="F307" t="str">
        <f>"00044607"</f>
        <v>00044607</v>
      </c>
      <c r="G307" t="s">
        <v>297</v>
      </c>
      <c r="H307" t="s">
        <v>81</v>
      </c>
      <c r="I307">
        <v>1026</v>
      </c>
      <c r="J307" t="s">
        <v>21</v>
      </c>
      <c r="M307">
        <v>1338</v>
      </c>
    </row>
    <row r="308" spans="1:13">
      <c r="A308">
        <v>302</v>
      </c>
      <c r="B308">
        <v>7279</v>
      </c>
      <c r="C308" t="s">
        <v>771</v>
      </c>
      <c r="D308" t="s">
        <v>408</v>
      </c>
      <c r="E308" t="s">
        <v>772</v>
      </c>
      <c r="F308" t="str">
        <f>"201511017181"</f>
        <v>201511017181</v>
      </c>
      <c r="G308" t="s">
        <v>127</v>
      </c>
      <c r="H308" t="s">
        <v>20</v>
      </c>
      <c r="I308">
        <v>1075</v>
      </c>
      <c r="J308" t="s">
        <v>21</v>
      </c>
      <c r="M308">
        <v>1288</v>
      </c>
    </row>
    <row r="309" spans="1:13">
      <c r="A309">
        <v>303</v>
      </c>
      <c r="B309">
        <v>7187</v>
      </c>
      <c r="C309" t="s">
        <v>773</v>
      </c>
      <c r="D309" t="s">
        <v>111</v>
      </c>
      <c r="E309" t="s">
        <v>774</v>
      </c>
      <c r="F309" t="str">
        <f>"00016499"</f>
        <v>00016499</v>
      </c>
      <c r="G309" t="s">
        <v>190</v>
      </c>
      <c r="H309" t="s">
        <v>20</v>
      </c>
      <c r="I309">
        <v>1081</v>
      </c>
      <c r="J309" t="s">
        <v>21</v>
      </c>
      <c r="M309">
        <v>1388</v>
      </c>
    </row>
    <row r="310" spans="1:13">
      <c r="A310">
        <v>304</v>
      </c>
      <c r="B310">
        <v>2937</v>
      </c>
      <c r="C310" t="s">
        <v>775</v>
      </c>
      <c r="D310" t="s">
        <v>776</v>
      </c>
      <c r="E310" t="s">
        <v>777</v>
      </c>
      <c r="F310" t="str">
        <f>"201409004097"</f>
        <v>201409004097</v>
      </c>
      <c r="G310" t="s">
        <v>56</v>
      </c>
      <c r="H310" t="s">
        <v>20</v>
      </c>
      <c r="I310">
        <v>1064</v>
      </c>
      <c r="J310" t="s">
        <v>21</v>
      </c>
      <c r="M310">
        <v>1353</v>
      </c>
    </row>
    <row r="311" spans="1:13">
      <c r="A311">
        <v>305</v>
      </c>
      <c r="B311">
        <v>9273</v>
      </c>
      <c r="C311" t="s">
        <v>778</v>
      </c>
      <c r="D311" t="s">
        <v>102</v>
      </c>
      <c r="E311" t="s">
        <v>779</v>
      </c>
      <c r="F311" t="str">
        <f>"00102738"</f>
        <v>00102738</v>
      </c>
      <c r="G311" t="s">
        <v>225</v>
      </c>
      <c r="H311" t="s">
        <v>20</v>
      </c>
      <c r="I311">
        <v>1092</v>
      </c>
      <c r="J311" t="s">
        <v>21</v>
      </c>
      <c r="M311">
        <v>1288</v>
      </c>
    </row>
    <row r="312" spans="1:13">
      <c r="A312">
        <v>306</v>
      </c>
      <c r="B312">
        <v>7972</v>
      </c>
      <c r="C312" t="s">
        <v>780</v>
      </c>
      <c r="D312" t="s">
        <v>75</v>
      </c>
      <c r="E312" t="s">
        <v>781</v>
      </c>
      <c r="F312" t="str">
        <f>"00043482"</f>
        <v>00043482</v>
      </c>
      <c r="G312" t="s">
        <v>354</v>
      </c>
      <c r="H312" t="s">
        <v>20</v>
      </c>
      <c r="I312">
        <v>1043</v>
      </c>
      <c r="J312" t="s">
        <v>21</v>
      </c>
      <c r="L312" t="s">
        <v>22</v>
      </c>
      <c r="M312">
        <v>900</v>
      </c>
    </row>
    <row r="313" spans="1:13">
      <c r="A313">
        <v>307</v>
      </c>
      <c r="B313">
        <v>4422</v>
      </c>
      <c r="C313" t="s">
        <v>782</v>
      </c>
      <c r="D313" t="s">
        <v>24</v>
      </c>
      <c r="E313" t="s">
        <v>783</v>
      </c>
      <c r="F313" t="str">
        <f>"00017334"</f>
        <v>00017334</v>
      </c>
      <c r="G313" t="s">
        <v>138</v>
      </c>
      <c r="H313" t="s">
        <v>81</v>
      </c>
      <c r="I313">
        <v>1014</v>
      </c>
      <c r="J313" t="s">
        <v>21</v>
      </c>
      <c r="L313" t="s">
        <v>22</v>
      </c>
      <c r="M313">
        <v>950</v>
      </c>
    </row>
    <row r="314" spans="1:13">
      <c r="A314">
        <v>308</v>
      </c>
      <c r="B314">
        <v>2670</v>
      </c>
      <c r="C314" t="s">
        <v>784</v>
      </c>
      <c r="D314" t="s">
        <v>75</v>
      </c>
      <c r="E314" t="s">
        <v>785</v>
      </c>
      <c r="F314" t="str">
        <f>"00023600"</f>
        <v>00023600</v>
      </c>
      <c r="G314" t="s">
        <v>348</v>
      </c>
      <c r="H314" t="s">
        <v>81</v>
      </c>
      <c r="I314">
        <v>1008</v>
      </c>
      <c r="J314" t="s">
        <v>21</v>
      </c>
      <c r="M314">
        <v>1288</v>
      </c>
    </row>
    <row r="315" spans="1:13">
      <c r="A315">
        <v>309</v>
      </c>
      <c r="B315">
        <v>3605</v>
      </c>
      <c r="C315" t="s">
        <v>786</v>
      </c>
      <c r="D315" t="s">
        <v>192</v>
      </c>
      <c r="E315" t="s">
        <v>787</v>
      </c>
      <c r="F315" t="str">
        <f>"00028677"</f>
        <v>00028677</v>
      </c>
      <c r="G315" t="s">
        <v>292</v>
      </c>
      <c r="H315" t="s">
        <v>20</v>
      </c>
      <c r="I315">
        <v>1077</v>
      </c>
      <c r="J315" t="s">
        <v>21</v>
      </c>
      <c r="M315">
        <v>1238</v>
      </c>
    </row>
    <row r="316" spans="1:13">
      <c r="A316">
        <v>310</v>
      </c>
      <c r="B316">
        <v>6445</v>
      </c>
      <c r="C316" t="s">
        <v>788</v>
      </c>
      <c r="D316" t="s">
        <v>39</v>
      </c>
      <c r="E316" t="s">
        <v>789</v>
      </c>
      <c r="F316" t="str">
        <f>"00069681"</f>
        <v>00069681</v>
      </c>
      <c r="G316" t="s">
        <v>790</v>
      </c>
      <c r="H316" t="s">
        <v>195</v>
      </c>
      <c r="I316">
        <v>1113</v>
      </c>
      <c r="J316" t="s">
        <v>21</v>
      </c>
      <c r="M316">
        <v>1404</v>
      </c>
    </row>
    <row r="317" spans="1:13">
      <c r="A317">
        <v>311</v>
      </c>
      <c r="B317">
        <v>5407</v>
      </c>
      <c r="C317" t="s">
        <v>791</v>
      </c>
      <c r="D317" t="s">
        <v>42</v>
      </c>
      <c r="E317" t="s">
        <v>792</v>
      </c>
      <c r="F317" t="str">
        <f>"00015925"</f>
        <v>00015925</v>
      </c>
      <c r="G317" t="s">
        <v>106</v>
      </c>
      <c r="H317" t="s">
        <v>20</v>
      </c>
      <c r="I317">
        <v>1076</v>
      </c>
      <c r="J317" t="s">
        <v>21</v>
      </c>
      <c r="M317">
        <v>1238</v>
      </c>
    </row>
    <row r="318" spans="1:13">
      <c r="A318">
        <v>312</v>
      </c>
      <c r="B318">
        <v>10374</v>
      </c>
      <c r="C318" t="s">
        <v>793</v>
      </c>
      <c r="D318" t="s">
        <v>50</v>
      </c>
      <c r="E318" t="s">
        <v>794</v>
      </c>
      <c r="F318" t="str">
        <f>"201511037515"</f>
        <v>201511037515</v>
      </c>
      <c r="G318" t="s">
        <v>345</v>
      </c>
      <c r="H318" t="s">
        <v>20</v>
      </c>
      <c r="I318">
        <v>1065</v>
      </c>
      <c r="J318" t="s">
        <v>21</v>
      </c>
      <c r="L318" t="s">
        <v>22</v>
      </c>
      <c r="M318">
        <v>1100</v>
      </c>
    </row>
    <row r="319" spans="1:13">
      <c r="A319">
        <v>313</v>
      </c>
      <c r="B319">
        <v>5401</v>
      </c>
      <c r="C319" t="s">
        <v>795</v>
      </c>
      <c r="D319" t="s">
        <v>192</v>
      </c>
      <c r="E319" t="s">
        <v>796</v>
      </c>
      <c r="F319" t="str">
        <f>"00001655"</f>
        <v>00001655</v>
      </c>
      <c r="G319" t="s">
        <v>34</v>
      </c>
      <c r="H319" t="s">
        <v>20</v>
      </c>
      <c r="I319">
        <v>1070</v>
      </c>
      <c r="J319" t="s">
        <v>21</v>
      </c>
      <c r="M319">
        <v>1588</v>
      </c>
    </row>
    <row r="320" spans="1:13">
      <c r="A320">
        <v>314</v>
      </c>
      <c r="B320">
        <v>10889</v>
      </c>
      <c r="C320" t="s">
        <v>797</v>
      </c>
      <c r="D320" t="s">
        <v>36</v>
      </c>
      <c r="E320" t="s">
        <v>798</v>
      </c>
      <c r="F320" t="str">
        <f>"00048066"</f>
        <v>00048066</v>
      </c>
      <c r="G320" t="s">
        <v>106</v>
      </c>
      <c r="H320" t="s">
        <v>20</v>
      </c>
      <c r="I320">
        <v>1076</v>
      </c>
      <c r="J320" t="s">
        <v>21</v>
      </c>
      <c r="M320">
        <v>1246</v>
      </c>
    </row>
    <row r="321" spans="1:13">
      <c r="A321">
        <v>315</v>
      </c>
      <c r="B321">
        <v>11643</v>
      </c>
      <c r="C321" t="s">
        <v>799</v>
      </c>
      <c r="D321" t="s">
        <v>17</v>
      </c>
      <c r="E321" t="s">
        <v>800</v>
      </c>
      <c r="F321" t="str">
        <f>"00091668"</f>
        <v>00091668</v>
      </c>
      <c r="G321" t="s">
        <v>190</v>
      </c>
      <c r="H321" t="s">
        <v>20</v>
      </c>
      <c r="I321">
        <v>1081</v>
      </c>
      <c r="J321" t="s">
        <v>21</v>
      </c>
      <c r="M321">
        <v>1388</v>
      </c>
    </row>
    <row r="322" spans="1:13">
      <c r="A322">
        <v>316</v>
      </c>
      <c r="B322">
        <v>3277</v>
      </c>
      <c r="C322" t="s">
        <v>801</v>
      </c>
      <c r="D322" t="s">
        <v>548</v>
      </c>
      <c r="E322" t="s">
        <v>802</v>
      </c>
      <c r="F322" t="str">
        <f>"200801009546"</f>
        <v>200801009546</v>
      </c>
      <c r="G322" t="s">
        <v>56</v>
      </c>
      <c r="H322" t="s">
        <v>20</v>
      </c>
      <c r="I322">
        <v>1064</v>
      </c>
      <c r="J322" t="s">
        <v>21</v>
      </c>
      <c r="M322">
        <v>1355</v>
      </c>
    </row>
    <row r="323" spans="1:13">
      <c r="A323">
        <v>317</v>
      </c>
      <c r="B323">
        <v>12641</v>
      </c>
      <c r="C323" t="s">
        <v>803</v>
      </c>
      <c r="D323" t="s">
        <v>36</v>
      </c>
      <c r="E323" t="s">
        <v>804</v>
      </c>
      <c r="F323" t="str">
        <f>"00029587"</f>
        <v>00029587</v>
      </c>
      <c r="G323" t="s">
        <v>84</v>
      </c>
      <c r="H323" t="s">
        <v>20</v>
      </c>
      <c r="I323">
        <v>1098</v>
      </c>
      <c r="J323" t="s">
        <v>21</v>
      </c>
      <c r="L323" t="s">
        <v>22</v>
      </c>
      <c r="M323">
        <v>800</v>
      </c>
    </row>
    <row r="324" spans="1:13">
      <c r="A324">
        <v>318</v>
      </c>
      <c r="B324">
        <v>6712</v>
      </c>
      <c r="C324" t="s">
        <v>805</v>
      </c>
      <c r="D324" t="s">
        <v>50</v>
      </c>
      <c r="E324" t="s">
        <v>806</v>
      </c>
      <c r="F324" t="str">
        <f>"00096528"</f>
        <v>00096528</v>
      </c>
      <c r="G324" t="s">
        <v>511</v>
      </c>
      <c r="H324" t="s">
        <v>20</v>
      </c>
      <c r="I324">
        <v>1057</v>
      </c>
      <c r="J324" t="s">
        <v>21</v>
      </c>
      <c r="M324">
        <v>1374</v>
      </c>
    </row>
    <row r="325" spans="1:13">
      <c r="A325">
        <v>319</v>
      </c>
      <c r="B325">
        <v>594</v>
      </c>
      <c r="C325" t="s">
        <v>807</v>
      </c>
      <c r="D325" t="s">
        <v>559</v>
      </c>
      <c r="E325" t="s">
        <v>808</v>
      </c>
      <c r="F325" t="str">
        <f>"201401000329"</f>
        <v>201401000329</v>
      </c>
      <c r="G325" t="s">
        <v>809</v>
      </c>
      <c r="H325" t="s">
        <v>81</v>
      </c>
      <c r="I325">
        <v>1010</v>
      </c>
      <c r="J325" t="s">
        <v>21</v>
      </c>
      <c r="M325">
        <v>1288</v>
      </c>
    </row>
    <row r="326" spans="1:13">
      <c r="A326">
        <v>320</v>
      </c>
      <c r="B326">
        <v>1674</v>
      </c>
      <c r="C326" t="s">
        <v>810</v>
      </c>
      <c r="D326" t="s">
        <v>811</v>
      </c>
      <c r="E326" t="s">
        <v>812</v>
      </c>
      <c r="F326" t="str">
        <f>"201511010794"</f>
        <v>201511010794</v>
      </c>
      <c r="G326" t="s">
        <v>582</v>
      </c>
      <c r="H326" t="s">
        <v>20</v>
      </c>
      <c r="I326">
        <v>1071</v>
      </c>
      <c r="J326" t="s">
        <v>21</v>
      </c>
      <c r="M326">
        <v>1588</v>
      </c>
    </row>
    <row r="327" spans="1:13">
      <c r="A327">
        <v>321</v>
      </c>
      <c r="B327">
        <v>4495</v>
      </c>
      <c r="C327" t="s">
        <v>813</v>
      </c>
      <c r="D327" t="s">
        <v>36</v>
      </c>
      <c r="E327" t="s">
        <v>814</v>
      </c>
      <c r="F327" t="str">
        <f>"201510001212"</f>
        <v>201510001212</v>
      </c>
      <c r="G327" t="s">
        <v>69</v>
      </c>
      <c r="H327" t="s">
        <v>20</v>
      </c>
      <c r="I327">
        <v>1055</v>
      </c>
      <c r="J327" t="s">
        <v>21</v>
      </c>
      <c r="L327" t="s">
        <v>22</v>
      </c>
      <c r="M327">
        <v>900</v>
      </c>
    </row>
    <row r="328" spans="1:13">
      <c r="A328">
        <v>322</v>
      </c>
      <c r="B328">
        <v>1429</v>
      </c>
      <c r="C328" t="s">
        <v>815</v>
      </c>
      <c r="D328" t="s">
        <v>50</v>
      </c>
      <c r="E328" t="s">
        <v>816</v>
      </c>
      <c r="F328" t="str">
        <f>"00018545"</f>
        <v>00018545</v>
      </c>
      <c r="G328" t="s">
        <v>138</v>
      </c>
      <c r="H328" t="s">
        <v>20</v>
      </c>
      <c r="I328">
        <v>1066</v>
      </c>
      <c r="J328" t="s">
        <v>21</v>
      </c>
      <c r="M328">
        <v>1411</v>
      </c>
    </row>
    <row r="329" spans="1:13">
      <c r="A329">
        <v>323</v>
      </c>
      <c r="B329">
        <v>2041</v>
      </c>
      <c r="C329" t="s">
        <v>817</v>
      </c>
      <c r="D329" t="s">
        <v>78</v>
      </c>
      <c r="E329" t="s">
        <v>818</v>
      </c>
      <c r="F329" t="str">
        <f>"00027327"</f>
        <v>00027327</v>
      </c>
      <c r="G329" t="s">
        <v>26</v>
      </c>
      <c r="H329" t="s">
        <v>81</v>
      </c>
      <c r="I329">
        <v>1031</v>
      </c>
      <c r="J329" t="s">
        <v>21</v>
      </c>
      <c r="L329" t="s">
        <v>22</v>
      </c>
      <c r="M329">
        <v>1000</v>
      </c>
    </row>
    <row r="330" spans="1:13">
      <c r="A330">
        <v>324</v>
      </c>
      <c r="B330">
        <v>9862</v>
      </c>
      <c r="C330" t="s">
        <v>819</v>
      </c>
      <c r="D330" t="s">
        <v>67</v>
      </c>
      <c r="E330" t="s">
        <v>820</v>
      </c>
      <c r="F330" t="str">
        <f>"00087879"</f>
        <v>00087879</v>
      </c>
      <c r="G330" t="s">
        <v>135</v>
      </c>
      <c r="H330" t="s">
        <v>20</v>
      </c>
      <c r="I330">
        <v>1052</v>
      </c>
      <c r="J330" t="s">
        <v>21</v>
      </c>
      <c r="M330">
        <v>1388</v>
      </c>
    </row>
    <row r="331" spans="1:13">
      <c r="A331">
        <v>325</v>
      </c>
      <c r="B331">
        <v>1003</v>
      </c>
      <c r="C331" t="s">
        <v>821</v>
      </c>
      <c r="D331" t="s">
        <v>171</v>
      </c>
      <c r="E331" t="s">
        <v>822</v>
      </c>
      <c r="F331" t="str">
        <f>"201511019813"</f>
        <v>201511019813</v>
      </c>
      <c r="G331" t="s">
        <v>69</v>
      </c>
      <c r="H331" t="s">
        <v>81</v>
      </c>
      <c r="I331">
        <v>1007</v>
      </c>
      <c r="J331" t="s">
        <v>21</v>
      </c>
      <c r="L331" t="s">
        <v>22</v>
      </c>
      <c r="M331">
        <v>1100</v>
      </c>
    </row>
    <row r="332" spans="1:13">
      <c r="A332">
        <v>326</v>
      </c>
      <c r="B332">
        <v>380</v>
      </c>
      <c r="C332" t="s">
        <v>823</v>
      </c>
      <c r="D332" t="s">
        <v>36</v>
      </c>
      <c r="E332" t="s">
        <v>824</v>
      </c>
      <c r="F332" t="str">
        <f>"00021648"</f>
        <v>00021648</v>
      </c>
      <c r="G332" t="s">
        <v>297</v>
      </c>
      <c r="H332" t="s">
        <v>81</v>
      </c>
      <c r="I332">
        <v>1026</v>
      </c>
      <c r="J332" t="s">
        <v>21</v>
      </c>
      <c r="L332" t="s">
        <v>22</v>
      </c>
      <c r="M332">
        <v>900</v>
      </c>
    </row>
    <row r="333" spans="1:13">
      <c r="A333">
        <v>327</v>
      </c>
      <c r="B333">
        <v>22</v>
      </c>
      <c r="C333" t="s">
        <v>825</v>
      </c>
      <c r="D333" t="s">
        <v>39</v>
      </c>
      <c r="E333" t="s">
        <v>826</v>
      </c>
      <c r="F333" t="str">
        <f>"201412006879"</f>
        <v>201412006879</v>
      </c>
      <c r="G333" t="s">
        <v>84</v>
      </c>
      <c r="H333" t="s">
        <v>20</v>
      </c>
      <c r="I333">
        <v>1098</v>
      </c>
      <c r="J333" t="s">
        <v>21</v>
      </c>
      <c r="M333">
        <v>1388</v>
      </c>
    </row>
    <row r="334" spans="1:13">
      <c r="A334">
        <v>328</v>
      </c>
      <c r="B334">
        <v>1637</v>
      </c>
      <c r="C334" t="s">
        <v>827</v>
      </c>
      <c r="D334" t="s">
        <v>442</v>
      </c>
      <c r="E334" t="s">
        <v>828</v>
      </c>
      <c r="F334" t="str">
        <f>"00028343"</f>
        <v>00028343</v>
      </c>
      <c r="G334" t="s">
        <v>829</v>
      </c>
      <c r="H334" t="s">
        <v>20</v>
      </c>
      <c r="I334">
        <v>1049</v>
      </c>
      <c r="J334" t="s">
        <v>21</v>
      </c>
      <c r="M334">
        <v>1488</v>
      </c>
    </row>
    <row r="335" spans="1:13">
      <c r="A335">
        <v>329</v>
      </c>
      <c r="B335">
        <v>8658</v>
      </c>
      <c r="C335" t="s">
        <v>830</v>
      </c>
      <c r="D335" t="s">
        <v>831</v>
      </c>
      <c r="E335" t="s">
        <v>832</v>
      </c>
      <c r="F335" t="str">
        <f>"201511013792"</f>
        <v>201511013792</v>
      </c>
      <c r="G335" t="s">
        <v>833</v>
      </c>
      <c r="H335" t="s">
        <v>20</v>
      </c>
      <c r="I335">
        <v>1094</v>
      </c>
      <c r="J335" t="s">
        <v>21</v>
      </c>
      <c r="M335">
        <v>1288</v>
      </c>
    </row>
    <row r="336" spans="1:13">
      <c r="A336">
        <v>330</v>
      </c>
      <c r="B336">
        <v>4435</v>
      </c>
      <c r="C336" t="s">
        <v>834</v>
      </c>
      <c r="D336" t="s">
        <v>835</v>
      </c>
      <c r="E336" t="s">
        <v>836</v>
      </c>
      <c r="F336" t="str">
        <f>"00027460"</f>
        <v>00027460</v>
      </c>
      <c r="G336" t="s">
        <v>194</v>
      </c>
      <c r="H336" t="s">
        <v>20</v>
      </c>
      <c r="I336">
        <v>1078</v>
      </c>
      <c r="J336" t="s">
        <v>21</v>
      </c>
      <c r="M336">
        <v>1288</v>
      </c>
    </row>
    <row r="337" spans="1:13">
      <c r="A337">
        <v>331</v>
      </c>
      <c r="B337">
        <v>4194</v>
      </c>
      <c r="C337" t="s">
        <v>837</v>
      </c>
      <c r="D337" t="s">
        <v>39</v>
      </c>
      <c r="E337" t="s">
        <v>838</v>
      </c>
      <c r="F337" t="str">
        <f>"00037364"</f>
        <v>00037364</v>
      </c>
      <c r="G337" t="s">
        <v>454</v>
      </c>
      <c r="H337" t="s">
        <v>195</v>
      </c>
      <c r="I337">
        <v>1108</v>
      </c>
      <c r="J337" t="s">
        <v>21</v>
      </c>
      <c r="M337">
        <v>1481</v>
      </c>
    </row>
    <row r="338" spans="1:13">
      <c r="A338">
        <v>332</v>
      </c>
      <c r="B338">
        <v>9490</v>
      </c>
      <c r="C338" t="s">
        <v>839</v>
      </c>
      <c r="D338" t="s">
        <v>39</v>
      </c>
      <c r="E338" t="s">
        <v>840</v>
      </c>
      <c r="F338" t="str">
        <f>"00101682"</f>
        <v>00101682</v>
      </c>
      <c r="G338" t="s">
        <v>48</v>
      </c>
      <c r="H338" t="s">
        <v>20</v>
      </c>
      <c r="I338">
        <v>1046</v>
      </c>
      <c r="J338" t="s">
        <v>21</v>
      </c>
      <c r="M338">
        <v>1688</v>
      </c>
    </row>
    <row r="339" spans="1:13">
      <c r="A339">
        <v>333</v>
      </c>
      <c r="B339">
        <v>1062</v>
      </c>
      <c r="C339" t="s">
        <v>841</v>
      </c>
      <c r="D339" t="s">
        <v>462</v>
      </c>
      <c r="E339" t="s">
        <v>842</v>
      </c>
      <c r="F339" t="str">
        <f>"201511020670"</f>
        <v>201511020670</v>
      </c>
      <c r="G339" t="s">
        <v>127</v>
      </c>
      <c r="H339" t="s">
        <v>81</v>
      </c>
      <c r="I339">
        <v>1019</v>
      </c>
      <c r="J339" t="s">
        <v>21</v>
      </c>
      <c r="M339">
        <v>1688</v>
      </c>
    </row>
    <row r="340" spans="1:13">
      <c r="A340">
        <v>334</v>
      </c>
      <c r="B340">
        <v>9602</v>
      </c>
      <c r="C340" t="s">
        <v>843</v>
      </c>
      <c r="D340" t="s">
        <v>32</v>
      </c>
      <c r="E340" t="s">
        <v>844</v>
      </c>
      <c r="F340" t="str">
        <f>"201604001260"</f>
        <v>201604001260</v>
      </c>
      <c r="G340" t="s">
        <v>322</v>
      </c>
      <c r="H340" t="s">
        <v>20</v>
      </c>
      <c r="I340">
        <v>1047</v>
      </c>
      <c r="J340" t="s">
        <v>21</v>
      </c>
      <c r="L340" t="s">
        <v>22</v>
      </c>
      <c r="M340">
        <v>950</v>
      </c>
    </row>
    <row r="341" spans="1:13">
      <c r="A341">
        <v>335</v>
      </c>
      <c r="B341">
        <v>10623</v>
      </c>
      <c r="C341" t="s">
        <v>845</v>
      </c>
      <c r="D341" t="s">
        <v>62</v>
      </c>
      <c r="E341" t="s">
        <v>846</v>
      </c>
      <c r="F341" t="str">
        <f>"00094227"</f>
        <v>00094227</v>
      </c>
      <c r="G341" t="s">
        <v>19</v>
      </c>
      <c r="H341" t="s">
        <v>20</v>
      </c>
      <c r="I341">
        <v>1050</v>
      </c>
      <c r="J341" t="s">
        <v>21</v>
      </c>
      <c r="L341" t="s">
        <v>22</v>
      </c>
      <c r="M341">
        <v>900</v>
      </c>
    </row>
    <row r="342" spans="1:13">
      <c r="A342">
        <v>336</v>
      </c>
      <c r="B342">
        <v>11413</v>
      </c>
      <c r="C342" t="s">
        <v>847</v>
      </c>
      <c r="D342" t="s">
        <v>279</v>
      </c>
      <c r="E342" t="s">
        <v>848</v>
      </c>
      <c r="F342" t="str">
        <f>"200802004913"</f>
        <v>200802004913</v>
      </c>
      <c r="G342" t="s">
        <v>100</v>
      </c>
      <c r="H342" t="s">
        <v>20</v>
      </c>
      <c r="I342">
        <v>1084</v>
      </c>
      <c r="J342" t="s">
        <v>21</v>
      </c>
      <c r="L342" t="s">
        <v>22</v>
      </c>
      <c r="M342">
        <v>800</v>
      </c>
    </row>
    <row r="343" spans="1:13">
      <c r="A343">
        <v>337</v>
      </c>
      <c r="B343">
        <v>6592</v>
      </c>
      <c r="C343" t="s">
        <v>849</v>
      </c>
      <c r="D343" t="s">
        <v>42</v>
      </c>
      <c r="E343" t="s">
        <v>850</v>
      </c>
      <c r="F343" t="str">
        <f>"201511010130"</f>
        <v>201511010130</v>
      </c>
      <c r="G343" t="s">
        <v>109</v>
      </c>
      <c r="H343" t="s">
        <v>20</v>
      </c>
      <c r="I343">
        <v>1079</v>
      </c>
      <c r="J343" t="s">
        <v>21</v>
      </c>
      <c r="L343" t="s">
        <v>22</v>
      </c>
      <c r="M343">
        <v>800</v>
      </c>
    </row>
    <row r="344" spans="1:13">
      <c r="A344">
        <v>338</v>
      </c>
      <c r="B344">
        <v>9166</v>
      </c>
      <c r="C344" t="s">
        <v>851</v>
      </c>
      <c r="D344" t="s">
        <v>171</v>
      </c>
      <c r="E344" t="s">
        <v>852</v>
      </c>
      <c r="F344" t="str">
        <f>"201604002982"</f>
        <v>201604002982</v>
      </c>
      <c r="G344" t="s">
        <v>853</v>
      </c>
      <c r="H344" t="s">
        <v>20</v>
      </c>
      <c r="I344">
        <v>1090</v>
      </c>
      <c r="J344" t="s">
        <v>21</v>
      </c>
      <c r="K344">
        <v>6</v>
      </c>
      <c r="M344">
        <v>1188</v>
      </c>
    </row>
    <row r="345" spans="1:13">
      <c r="A345">
        <v>339</v>
      </c>
      <c r="B345">
        <v>10765</v>
      </c>
      <c r="C345" t="s">
        <v>854</v>
      </c>
      <c r="D345" t="s">
        <v>855</v>
      </c>
      <c r="E345" t="s">
        <v>856</v>
      </c>
      <c r="F345" t="str">
        <f>"00032681"</f>
        <v>00032681</v>
      </c>
      <c r="G345" t="s">
        <v>266</v>
      </c>
      <c r="H345" t="s">
        <v>20</v>
      </c>
      <c r="I345">
        <v>1086</v>
      </c>
      <c r="J345" t="s">
        <v>21</v>
      </c>
      <c r="L345" t="s">
        <v>22</v>
      </c>
      <c r="M345">
        <v>1000</v>
      </c>
    </row>
    <row r="346" spans="1:13">
      <c r="A346">
        <v>340</v>
      </c>
      <c r="B346">
        <v>10477</v>
      </c>
      <c r="C346" t="s">
        <v>857</v>
      </c>
      <c r="D346" t="s">
        <v>39</v>
      </c>
      <c r="E346" t="s">
        <v>858</v>
      </c>
      <c r="F346" t="str">
        <f>"00094220"</f>
        <v>00094220</v>
      </c>
      <c r="G346" t="s">
        <v>152</v>
      </c>
      <c r="H346" t="s">
        <v>20</v>
      </c>
      <c r="I346">
        <v>1053</v>
      </c>
      <c r="J346" t="s">
        <v>21</v>
      </c>
      <c r="L346" t="s">
        <v>22</v>
      </c>
      <c r="M346">
        <v>800</v>
      </c>
    </row>
    <row r="347" spans="1:13">
      <c r="A347">
        <v>341</v>
      </c>
      <c r="B347">
        <v>6839</v>
      </c>
      <c r="C347" t="s">
        <v>859</v>
      </c>
      <c r="D347" t="s">
        <v>50</v>
      </c>
      <c r="E347" t="s">
        <v>860</v>
      </c>
      <c r="F347" t="str">
        <f>"201412002777"</f>
        <v>201412002777</v>
      </c>
      <c r="G347" t="s">
        <v>90</v>
      </c>
      <c r="H347" t="s">
        <v>20</v>
      </c>
      <c r="I347">
        <v>1073</v>
      </c>
      <c r="J347" t="s">
        <v>21</v>
      </c>
      <c r="M347">
        <v>1288</v>
      </c>
    </row>
    <row r="348" spans="1:13">
      <c r="A348">
        <v>342</v>
      </c>
      <c r="B348">
        <v>3942</v>
      </c>
      <c r="C348" t="s">
        <v>861</v>
      </c>
      <c r="D348" t="s">
        <v>171</v>
      </c>
      <c r="E348" t="s">
        <v>862</v>
      </c>
      <c r="F348" t="str">
        <f>"00069195"</f>
        <v>00069195</v>
      </c>
      <c r="G348" t="s">
        <v>80</v>
      </c>
      <c r="H348" t="s">
        <v>20</v>
      </c>
      <c r="I348">
        <v>1074</v>
      </c>
      <c r="J348" t="s">
        <v>21</v>
      </c>
      <c r="L348" t="s">
        <v>22</v>
      </c>
      <c r="M348">
        <v>800</v>
      </c>
    </row>
    <row r="349" spans="1:13">
      <c r="A349">
        <v>343</v>
      </c>
      <c r="B349">
        <v>11894</v>
      </c>
      <c r="C349" t="s">
        <v>863</v>
      </c>
      <c r="D349" t="s">
        <v>148</v>
      </c>
      <c r="E349" t="s">
        <v>864</v>
      </c>
      <c r="F349" t="str">
        <f>"00083968"</f>
        <v>00083968</v>
      </c>
      <c r="G349" t="s">
        <v>446</v>
      </c>
      <c r="H349" t="s">
        <v>81</v>
      </c>
      <c r="I349">
        <v>1028</v>
      </c>
      <c r="J349" t="s">
        <v>21</v>
      </c>
      <c r="L349" t="s">
        <v>22</v>
      </c>
      <c r="M349">
        <v>1100</v>
      </c>
    </row>
    <row r="350" spans="1:13">
      <c r="A350">
        <v>344</v>
      </c>
      <c r="B350">
        <v>5823</v>
      </c>
      <c r="C350" t="s">
        <v>865</v>
      </c>
      <c r="D350" t="s">
        <v>75</v>
      </c>
      <c r="E350" t="s">
        <v>866</v>
      </c>
      <c r="F350" t="str">
        <f>"201406017985"</f>
        <v>201406017985</v>
      </c>
      <c r="G350" t="s">
        <v>307</v>
      </c>
      <c r="H350" t="s">
        <v>20</v>
      </c>
      <c r="I350">
        <v>1103</v>
      </c>
      <c r="J350" t="s">
        <v>21</v>
      </c>
      <c r="L350" t="s">
        <v>22</v>
      </c>
      <c r="M350">
        <v>950</v>
      </c>
    </row>
    <row r="351" spans="1:13">
      <c r="A351">
        <v>345</v>
      </c>
      <c r="B351">
        <v>3777</v>
      </c>
      <c r="C351" t="s">
        <v>867</v>
      </c>
      <c r="D351" t="s">
        <v>161</v>
      </c>
      <c r="E351" t="s">
        <v>868</v>
      </c>
      <c r="F351" t="str">
        <f>"201511018343"</f>
        <v>201511018343</v>
      </c>
      <c r="G351" t="s">
        <v>768</v>
      </c>
      <c r="H351" t="s">
        <v>719</v>
      </c>
      <c r="I351">
        <v>1118</v>
      </c>
      <c r="J351" t="s">
        <v>21</v>
      </c>
      <c r="K351">
        <v>6</v>
      </c>
      <c r="M351">
        <v>1488</v>
      </c>
    </row>
    <row r="352" spans="1:13">
      <c r="A352">
        <v>346</v>
      </c>
      <c r="B352">
        <v>11904</v>
      </c>
      <c r="C352" t="s">
        <v>869</v>
      </c>
      <c r="D352" t="s">
        <v>36</v>
      </c>
      <c r="E352" t="s">
        <v>870</v>
      </c>
      <c r="F352" t="str">
        <f>"00044822"</f>
        <v>00044822</v>
      </c>
      <c r="G352" t="s">
        <v>511</v>
      </c>
      <c r="H352" t="s">
        <v>20</v>
      </c>
      <c r="I352">
        <v>1057</v>
      </c>
      <c r="J352" t="s">
        <v>21</v>
      </c>
      <c r="L352" t="s">
        <v>22</v>
      </c>
      <c r="M352">
        <v>900</v>
      </c>
    </row>
    <row r="353" spans="1:13">
      <c r="A353">
        <v>347</v>
      </c>
      <c r="B353">
        <v>11974</v>
      </c>
      <c r="C353" t="s">
        <v>871</v>
      </c>
      <c r="D353" t="s">
        <v>282</v>
      </c>
      <c r="E353" t="s">
        <v>872</v>
      </c>
      <c r="F353" t="str">
        <f>"00048082"</f>
        <v>00048082</v>
      </c>
      <c r="G353" t="s">
        <v>348</v>
      </c>
      <c r="H353" t="s">
        <v>349</v>
      </c>
      <c r="I353">
        <v>1114</v>
      </c>
      <c r="J353" t="s">
        <v>21</v>
      </c>
      <c r="L353" t="s">
        <v>22</v>
      </c>
      <c r="M353">
        <v>900</v>
      </c>
    </row>
    <row r="354" spans="1:13">
      <c r="A354">
        <v>348</v>
      </c>
      <c r="B354">
        <v>392</v>
      </c>
      <c r="C354" t="s">
        <v>873</v>
      </c>
      <c r="D354" t="s">
        <v>548</v>
      </c>
      <c r="E354" t="s">
        <v>874</v>
      </c>
      <c r="F354" t="str">
        <f>"00023376"</f>
        <v>00023376</v>
      </c>
      <c r="G354" t="s">
        <v>875</v>
      </c>
      <c r="H354" t="s">
        <v>65</v>
      </c>
      <c r="I354">
        <v>1121</v>
      </c>
      <c r="J354" t="s">
        <v>21</v>
      </c>
      <c r="M354">
        <v>1388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7Κ_2016_ΥΕ_ΔΙΟΡΙΣΤΕΟΙ - Αντίγρα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Aggelopoulou Maria</dc:creator>
  <cp:lastModifiedBy>User</cp:lastModifiedBy>
  <dcterms:created xsi:type="dcterms:W3CDTF">2018-01-26T11:56:37Z</dcterms:created>
  <dcterms:modified xsi:type="dcterms:W3CDTF">2018-01-26T13:33:21Z</dcterms:modified>
</cp:coreProperties>
</file>